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8792" windowHeight="8448" activeTab="0"/>
  </bookViews>
  <sheets>
    <sheet name="Ark1" sheetId="1" r:id="rId1"/>
    <sheet name="Ark2" sheetId="2" r:id="rId2"/>
  </sheets>
  <definedNames>
    <definedName name="Ant22Skudd">'Ark1'!$D$4</definedName>
    <definedName name="Ant25m.22Skudd">'Ark1'!$C$4</definedName>
    <definedName name="AntGrovSkudd25m">'Ark1'!$H$4</definedName>
    <definedName name="Endelig">'Ark1'!$I$14:$I$16</definedName>
    <definedName name="Hurtig">'Ark1'!$F$6:$F$19</definedName>
    <definedName name="HurtigUtenMal">'Ark1'!$F$4</definedName>
    <definedName name="Kjeglefaktor">'Ark1'!$G$4</definedName>
    <definedName name="KjegleTid">'Ark1'!$E$6:$E$8</definedName>
    <definedName name="KjegleTidSkudd">'Ark1'!$F$4</definedName>
    <definedName name="KjegleUtentid">'Ark1'!$E$6:$E$19</definedName>
    <definedName name="KjegleUtenTidskudd">'Ark1'!A$4</definedName>
    <definedName name="MaksGrov25meter">'Ark1'!$H$6:$H$19</definedName>
    <definedName name="Max22Precision">'Ark1'!$C$6:$C$19</definedName>
    <definedName name="Max9mmSkiver">'Ark1'!$D$6:$D$19</definedName>
    <definedName name="MaxGrov25m">'Ark1'!$H$6:$H$8</definedName>
    <definedName name="Popper">'Ark1'!$G$6:$G$19</definedName>
    <definedName name="_xlnm.Print_Area" localSheetId="0">'Ark1'!$A$1:$J$39</definedName>
    <definedName name="SumSkiveskudd">'Ark1'!#REF!</definedName>
    <definedName name="SumSkudd">'Ark1'!$I$4</definedName>
    <definedName name="Toralt">'Ark1'!$G$14:$G$16</definedName>
    <definedName name="TotalProsent">'Ark1'!$I$14:$I$16</definedName>
  </definedNames>
  <calcPr fullCalcOnLoad="1"/>
</workbook>
</file>

<file path=xl/sharedStrings.xml><?xml version="1.0" encoding="utf-8"?>
<sst xmlns="http://schemas.openxmlformats.org/spreadsheetml/2006/main" count="60" uniqueCount="31">
  <si>
    <t xml:space="preserve">Kjegleskyting </t>
  </si>
  <si>
    <t>uten tid</t>
  </si>
  <si>
    <t>%-del</t>
  </si>
  <si>
    <t xml:space="preserve">Skiveskyting </t>
  </si>
  <si>
    <t>på tid</t>
  </si>
  <si>
    <t>Ant. Skudd:</t>
  </si>
  <si>
    <t>Våpen:</t>
  </si>
  <si>
    <t>5 skudd 10m</t>
  </si>
  <si>
    <t>Skytter</t>
  </si>
  <si>
    <t>Popperskyting på tid</t>
  </si>
  <si>
    <t xml:space="preserve">14 skudd x 2     </t>
  </si>
  <si>
    <t>5 skudd 25m</t>
  </si>
  <si>
    <t>10 skudd 25m</t>
  </si>
  <si>
    <t>2x5 skudd</t>
  </si>
  <si>
    <t>Lag:</t>
  </si>
  <si>
    <t>Kjell (BG)</t>
  </si>
  <si>
    <t>Knut</t>
  </si>
  <si>
    <t>Halvor</t>
  </si>
  <si>
    <t>Thorvald</t>
  </si>
  <si>
    <t>Torgeir</t>
  </si>
  <si>
    <t>Nokart</t>
  </si>
  <si>
    <t>Anton</t>
  </si>
  <si>
    <t>Tom Erling</t>
  </si>
  <si>
    <t xml:space="preserve">Georg </t>
  </si>
  <si>
    <t>Ali</t>
  </si>
  <si>
    <t>Sverre</t>
  </si>
  <si>
    <t>Jørgen</t>
  </si>
  <si>
    <t>Pål</t>
  </si>
  <si>
    <t>Totalt:</t>
  </si>
  <si>
    <t xml:space="preserve">5 skudd </t>
  </si>
  <si>
    <t>Overall Winner.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</si>
</sst>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[Red]\-0\ 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0" fontId="1" fillId="0" borderId="0" xfId="0" applyNumberFormat="1" applyFont="1" applyAlignment="1">
      <alignment/>
    </xf>
    <xf numFmtId="9" fontId="0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9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" fontId="8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9" fontId="9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/>
    </xf>
    <xf numFmtId="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96" workbookViewId="0" topLeftCell="A1">
      <selection activeCell="B1" sqref="B1"/>
    </sheetView>
  </sheetViews>
  <sheetFormatPr defaultColWidth="11.421875" defaultRowHeight="12.75"/>
  <cols>
    <col min="1" max="1" width="7.28125" style="0" customWidth="1"/>
    <col min="2" max="2" width="14.140625" style="0" customWidth="1"/>
    <col min="3" max="3" width="12.00390625" style="0" customWidth="1"/>
    <col min="4" max="4" width="12.8515625" style="0" customWidth="1"/>
    <col min="5" max="5" width="16.00390625" style="0" customWidth="1"/>
    <col min="6" max="6" width="20.28125" style="0" customWidth="1"/>
    <col min="7" max="7" width="20.00390625" style="0" customWidth="1"/>
    <col min="8" max="8" width="11.421875" style="0" customWidth="1"/>
    <col min="9" max="9" width="8.7109375" style="0" customWidth="1"/>
  </cols>
  <sheetData>
    <row r="1" spans="2:7" s="4" customFormat="1" ht="17.25">
      <c r="B1" s="18"/>
      <c r="C1" s="39" t="s">
        <v>3</v>
      </c>
      <c r="D1" s="39"/>
      <c r="E1" s="39" t="s">
        <v>0</v>
      </c>
      <c r="F1" s="39"/>
      <c r="G1" s="14"/>
    </row>
    <row r="2" spans="2:9" s="4" customFormat="1" ht="15">
      <c r="B2" s="40" t="s">
        <v>8</v>
      </c>
      <c r="C2" s="40"/>
      <c r="D2" s="16"/>
      <c r="E2" s="15" t="s">
        <v>1</v>
      </c>
      <c r="F2" s="15" t="s">
        <v>4</v>
      </c>
      <c r="G2" s="17" t="s">
        <v>9</v>
      </c>
      <c r="H2" s="15"/>
      <c r="I2" s="10"/>
    </row>
    <row r="3" spans="2:9" s="4" customFormat="1" ht="12.75">
      <c r="B3" s="1" t="s">
        <v>6</v>
      </c>
      <c r="C3" s="4" t="s">
        <v>12</v>
      </c>
      <c r="D3" s="4" t="s">
        <v>7</v>
      </c>
      <c r="E3" s="4" t="s">
        <v>29</v>
      </c>
      <c r="F3" s="4" t="s">
        <v>10</v>
      </c>
      <c r="G3" s="4" t="s">
        <v>13</v>
      </c>
      <c r="H3" s="4" t="s">
        <v>11</v>
      </c>
      <c r="I3" s="10" t="s">
        <v>28</v>
      </c>
    </row>
    <row r="4" spans="1:9" s="4" customFormat="1" ht="12.75">
      <c r="A4" s="4" t="s">
        <v>14</v>
      </c>
      <c r="B4" s="1" t="s">
        <v>5</v>
      </c>
      <c r="C4" s="4">
        <v>10</v>
      </c>
      <c r="D4" s="4">
        <v>5</v>
      </c>
      <c r="E4" s="4">
        <v>5</v>
      </c>
      <c r="F4" s="4">
        <v>14</v>
      </c>
      <c r="G4" s="4">
        <v>10</v>
      </c>
      <c r="H4" s="4">
        <v>5</v>
      </c>
      <c r="I4" s="4">
        <f>SUM(C4:H4)</f>
        <v>49</v>
      </c>
    </row>
    <row r="5" ht="13.5" thickBot="1"/>
    <row r="6" spans="1:10" s="2" customFormat="1" ht="18" thickBot="1">
      <c r="A6" s="22">
        <v>1</v>
      </c>
      <c r="B6" s="25" t="s">
        <v>21</v>
      </c>
      <c r="C6" s="26">
        <v>84</v>
      </c>
      <c r="D6" s="26">
        <v>42</v>
      </c>
      <c r="E6" s="26">
        <v>4</v>
      </c>
      <c r="F6" s="31">
        <v>14.81</v>
      </c>
      <c r="G6" s="31">
        <v>1.38</v>
      </c>
      <c r="H6" s="26">
        <v>32</v>
      </c>
      <c r="I6" s="19"/>
      <c r="J6" s="19"/>
    </row>
    <row r="7" spans="1:10" s="2" customFormat="1" ht="18" thickBot="1">
      <c r="A7" s="22">
        <v>1</v>
      </c>
      <c r="B7" s="24" t="s">
        <v>17</v>
      </c>
      <c r="C7" s="26">
        <v>83</v>
      </c>
      <c r="D7" s="26">
        <v>16</v>
      </c>
      <c r="E7" s="26">
        <v>3</v>
      </c>
      <c r="F7" s="31">
        <v>13.28</v>
      </c>
      <c r="G7" s="31">
        <f aca="true" t="shared" si="0" ref="G7:G12">G6+0.2</f>
        <v>1.5799999999999998</v>
      </c>
      <c r="H7" s="26">
        <v>6</v>
      </c>
      <c r="I7" s="19"/>
      <c r="J7" s="19"/>
    </row>
    <row r="8" spans="1:10" s="2" customFormat="1" ht="18" thickBot="1">
      <c r="A8" s="22">
        <v>1</v>
      </c>
      <c r="B8" s="24" t="s">
        <v>15</v>
      </c>
      <c r="C8" s="26">
        <v>87</v>
      </c>
      <c r="D8" s="26">
        <v>39</v>
      </c>
      <c r="E8" s="26">
        <v>4</v>
      </c>
      <c r="F8" s="31">
        <v>7.41</v>
      </c>
      <c r="G8" s="31">
        <f t="shared" si="0"/>
        <v>1.7799999999999998</v>
      </c>
      <c r="H8" s="26">
        <v>14</v>
      </c>
      <c r="I8" s="19"/>
      <c r="J8" s="19"/>
    </row>
    <row r="9" spans="1:10" s="2" customFormat="1" ht="18" thickBot="1">
      <c r="A9" s="22">
        <v>1</v>
      </c>
      <c r="B9" s="24" t="s">
        <v>16</v>
      </c>
      <c r="C9" s="26">
        <v>79</v>
      </c>
      <c r="D9" s="26">
        <v>27</v>
      </c>
      <c r="E9" s="26">
        <v>5</v>
      </c>
      <c r="F9" s="31">
        <v>9.21</v>
      </c>
      <c r="G9" s="31">
        <f t="shared" si="0"/>
        <v>1.9799999999999998</v>
      </c>
      <c r="H9" s="26">
        <v>29</v>
      </c>
      <c r="I9" s="19"/>
      <c r="J9" s="19"/>
    </row>
    <row r="10" spans="1:10" s="2" customFormat="1" ht="18" thickBot="1">
      <c r="A10" s="22">
        <v>1</v>
      </c>
      <c r="B10" s="24" t="s">
        <v>20</v>
      </c>
      <c r="C10" s="26">
        <v>90</v>
      </c>
      <c r="D10" s="26">
        <v>6</v>
      </c>
      <c r="E10" s="26">
        <v>5</v>
      </c>
      <c r="F10" s="31">
        <v>8.97</v>
      </c>
      <c r="G10" s="31">
        <f t="shared" si="0"/>
        <v>2.1799999999999997</v>
      </c>
      <c r="H10" s="26">
        <v>4</v>
      </c>
      <c r="I10" s="19"/>
      <c r="J10" s="19"/>
    </row>
    <row r="11" spans="1:10" s="2" customFormat="1" ht="18" thickBot="1">
      <c r="A11" s="22">
        <v>1</v>
      </c>
      <c r="B11" s="24" t="s">
        <v>18</v>
      </c>
      <c r="C11" s="26">
        <v>66</v>
      </c>
      <c r="D11" s="26">
        <v>23</v>
      </c>
      <c r="E11" s="26">
        <v>0</v>
      </c>
      <c r="F11" s="31">
        <v>12.9</v>
      </c>
      <c r="G11" s="31">
        <f t="shared" si="0"/>
        <v>2.38</v>
      </c>
      <c r="H11" s="26">
        <v>32</v>
      </c>
      <c r="I11" s="19"/>
      <c r="J11" s="19"/>
    </row>
    <row r="12" spans="1:10" s="2" customFormat="1" ht="18" thickBot="1">
      <c r="A12" s="22">
        <v>1</v>
      </c>
      <c r="B12" s="33" t="s">
        <v>19</v>
      </c>
      <c r="C12" s="26">
        <v>88</v>
      </c>
      <c r="D12" s="26">
        <v>40</v>
      </c>
      <c r="E12" s="26">
        <v>4</v>
      </c>
      <c r="F12" s="31">
        <v>4.8</v>
      </c>
      <c r="G12" s="31">
        <f t="shared" si="0"/>
        <v>2.58</v>
      </c>
      <c r="H12" s="26">
        <v>25</v>
      </c>
      <c r="I12" s="19"/>
      <c r="J12" s="19"/>
    </row>
    <row r="13" spans="1:10" s="2" customFormat="1" ht="18" thickBot="1">
      <c r="A13" s="22"/>
      <c r="B13" s="23"/>
      <c r="C13" s="28"/>
      <c r="D13" s="28"/>
      <c r="E13" s="28"/>
      <c r="F13" s="31"/>
      <c r="G13" s="29"/>
      <c r="H13" s="28"/>
      <c r="I13" s="30"/>
      <c r="J13" s="19"/>
    </row>
    <row r="14" spans="1:10" ht="18" thickBot="1">
      <c r="A14" s="22">
        <v>2</v>
      </c>
      <c r="B14" s="32" t="s">
        <v>24</v>
      </c>
      <c r="C14" s="26">
        <v>50</v>
      </c>
      <c r="D14" s="26">
        <v>36</v>
      </c>
      <c r="E14" s="26">
        <v>4</v>
      </c>
      <c r="F14" s="31">
        <v>21.2</v>
      </c>
      <c r="G14" s="31">
        <v>4.11</v>
      </c>
      <c r="H14" s="26">
        <v>18</v>
      </c>
      <c r="I14" s="20"/>
      <c r="J14" s="20"/>
    </row>
    <row r="15" spans="1:10" ht="18" thickBot="1">
      <c r="A15" s="22">
        <v>2</v>
      </c>
      <c r="B15" s="27" t="s">
        <v>23</v>
      </c>
      <c r="C15" s="26">
        <v>80</v>
      </c>
      <c r="D15" s="26">
        <v>25</v>
      </c>
      <c r="E15" s="26">
        <v>4</v>
      </c>
      <c r="F15" s="31">
        <v>8.98</v>
      </c>
      <c r="G15" s="31">
        <v>3</v>
      </c>
      <c r="H15" s="26">
        <v>20</v>
      </c>
      <c r="I15" s="20"/>
      <c r="J15" s="20"/>
    </row>
    <row r="16" spans="1:10" ht="18" thickBot="1">
      <c r="A16" s="22">
        <v>2</v>
      </c>
      <c r="B16" s="24" t="s">
        <v>26</v>
      </c>
      <c r="C16" s="26">
        <v>85</v>
      </c>
      <c r="D16" s="26">
        <v>34</v>
      </c>
      <c r="E16" s="26">
        <v>5</v>
      </c>
      <c r="F16" s="31">
        <v>6.8</v>
      </c>
      <c r="G16" s="31">
        <v>3.04</v>
      </c>
      <c r="H16" s="26">
        <v>20</v>
      </c>
      <c r="I16" s="20"/>
      <c r="J16" s="20"/>
    </row>
    <row r="17" spans="1:8" ht="18" thickBot="1">
      <c r="A17" s="22">
        <v>2</v>
      </c>
      <c r="B17" s="24" t="s">
        <v>27</v>
      </c>
      <c r="C17" s="26">
        <v>48</v>
      </c>
      <c r="D17" s="26">
        <v>5</v>
      </c>
      <c r="E17" s="26">
        <v>1</v>
      </c>
      <c r="F17" s="31">
        <v>18.81</v>
      </c>
      <c r="G17" s="31">
        <v>99</v>
      </c>
      <c r="H17" s="26">
        <v>8</v>
      </c>
    </row>
    <row r="18" spans="1:8" ht="18" thickBot="1">
      <c r="A18" s="22">
        <v>2</v>
      </c>
      <c r="B18" s="24" t="s">
        <v>25</v>
      </c>
      <c r="C18" s="26">
        <v>67</v>
      </c>
      <c r="D18" s="26">
        <v>5</v>
      </c>
      <c r="E18" s="26">
        <v>5</v>
      </c>
      <c r="F18" s="31">
        <v>10.12</v>
      </c>
      <c r="G18" s="31">
        <v>3.47</v>
      </c>
      <c r="H18" s="26">
        <v>12</v>
      </c>
    </row>
    <row r="19" spans="1:8" s="3" customFormat="1" ht="18" thickBot="1">
      <c r="A19" s="22">
        <v>2</v>
      </c>
      <c r="B19" s="24" t="s">
        <v>22</v>
      </c>
      <c r="C19" s="26">
        <v>75</v>
      </c>
      <c r="D19" s="26">
        <v>5</v>
      </c>
      <c r="E19" s="26">
        <v>5</v>
      </c>
      <c r="F19" s="31">
        <v>7.25</v>
      </c>
      <c r="G19" s="31">
        <v>99</v>
      </c>
      <c r="H19" s="26">
        <v>13</v>
      </c>
    </row>
    <row r="20" ht="17.25">
      <c r="J20" s="9"/>
    </row>
    <row r="21" spans="1:10" s="7" customFormat="1" ht="17.25">
      <c r="A21" s="14" t="s">
        <v>14</v>
      </c>
      <c r="B21" s="21" t="s">
        <v>2</v>
      </c>
      <c r="C21" s="9">
        <f>Ant25m.22Skudd/SumSkudd</f>
        <v>0.20408163265306123</v>
      </c>
      <c r="D21" s="9">
        <f>Ant22Skudd/SumSkudd</f>
        <v>0.10204081632653061</v>
      </c>
      <c r="E21" s="9">
        <f>KjegleUtenTidskudd/SumSkudd</f>
        <v>0.10204081632653061</v>
      </c>
      <c r="F21" s="9">
        <f>KjegleTidSkudd/SumSkudd</f>
        <v>0.2857142857142857</v>
      </c>
      <c r="G21" s="9">
        <f>Kjeglefaktor/SumSkudd</f>
        <v>0.20408163265306123</v>
      </c>
      <c r="H21" s="9">
        <f>AntGrovSkudd25m/SumSkudd</f>
        <v>0.10204081632653061</v>
      </c>
      <c r="I21" s="9">
        <f>SUM(C21:H21)</f>
        <v>1</v>
      </c>
      <c r="J21" s="4"/>
    </row>
    <row r="22" spans="3:10" ht="12.75">
      <c r="C22" s="8"/>
      <c r="D22" s="8"/>
      <c r="E22" s="8"/>
      <c r="F22" s="8"/>
      <c r="G22" s="8"/>
      <c r="H22" s="8"/>
      <c r="I22" s="6"/>
      <c r="J22" s="5"/>
    </row>
    <row r="23" spans="3:10" ht="12.75">
      <c r="C23" s="8"/>
      <c r="D23" s="8"/>
      <c r="E23" s="8"/>
      <c r="F23" s="8"/>
      <c r="G23" s="8"/>
      <c r="H23" s="8"/>
      <c r="I23" s="6"/>
      <c r="J23" s="5"/>
    </row>
    <row r="24" spans="1:10" ht="17.25">
      <c r="A24" s="22">
        <v>1</v>
      </c>
      <c r="B24" s="25" t="s">
        <v>21</v>
      </c>
      <c r="C24" s="8">
        <f aca="true" t="shared" si="1" ref="C24:C30">C6*C$21/MAX(Max22Precision)</f>
        <v>0.19047619047619047</v>
      </c>
      <c r="D24" s="8">
        <f aca="true" t="shared" si="2" ref="D24:D30">D6*D$21/MAX(Max9mmSkiver)</f>
        <v>0.10204081632653061</v>
      </c>
      <c r="E24" s="8">
        <f aca="true" t="shared" si="3" ref="E24:E30">E6/MAX(KjegleUtentid)*$E$21</f>
        <v>0.0816326530612245</v>
      </c>
      <c r="F24" s="8">
        <f aca="true" t="shared" si="4" ref="F24:F29">MIN(Hurtig)/F6*F$21</f>
        <v>0.09260152406675026</v>
      </c>
      <c r="G24" s="8">
        <f aca="true" t="shared" si="5" ref="G24:G30">MIN(Popper)/G6*G$21</f>
        <v>0.20408163265306123</v>
      </c>
      <c r="H24" s="8">
        <f aca="true" t="shared" si="6" ref="H24:H30">H6*H$21/MAX(MaksGrov25meter)</f>
        <v>0.10204081632653061</v>
      </c>
      <c r="I24" s="8">
        <f>SUM(C24:H24)</f>
        <v>0.7728736329102877</v>
      </c>
      <c r="J24" s="8">
        <f>I24/0.85</f>
        <v>0.9092630975415149</v>
      </c>
    </row>
    <row r="25" spans="1:10" ht="17.25">
      <c r="A25" s="22">
        <v>1</v>
      </c>
      <c r="B25" s="24" t="s">
        <v>17</v>
      </c>
      <c r="C25" s="8">
        <f t="shared" si="1"/>
        <v>0.18820861678004536</v>
      </c>
      <c r="D25" s="8">
        <f t="shared" si="2"/>
        <v>0.038872691933916424</v>
      </c>
      <c r="E25" s="8">
        <f t="shared" si="3"/>
        <v>0.061224489795918366</v>
      </c>
      <c r="F25" s="8">
        <f t="shared" si="4"/>
        <v>0.10327022375215146</v>
      </c>
      <c r="G25" s="8">
        <f t="shared" si="5"/>
        <v>0.1782485145957117</v>
      </c>
      <c r="H25" s="8">
        <f t="shared" si="6"/>
        <v>0.01913265306122449</v>
      </c>
      <c r="I25" s="8">
        <f aca="true" t="shared" si="7" ref="I25:I37">SUM(C25:H25)</f>
        <v>0.5889571899189677</v>
      </c>
      <c r="J25" s="8">
        <f aca="true" t="shared" si="8" ref="J25:J37">I25/0.85</f>
        <v>0.6928908116693738</v>
      </c>
    </row>
    <row r="26" spans="1:10" ht="17.25">
      <c r="A26" s="22">
        <v>1</v>
      </c>
      <c r="B26" s="24" t="s">
        <v>15</v>
      </c>
      <c r="C26" s="8">
        <f t="shared" si="1"/>
        <v>0.19727891156462585</v>
      </c>
      <c r="D26" s="8">
        <f t="shared" si="2"/>
        <v>0.09475218658892129</v>
      </c>
      <c r="E26" s="8">
        <f t="shared" si="3"/>
        <v>0.0816326530612245</v>
      </c>
      <c r="F26" s="8">
        <f t="shared" si="4"/>
        <v>0.18507807981492191</v>
      </c>
      <c r="G26" s="8">
        <f t="shared" si="5"/>
        <v>0.1582205916074295</v>
      </c>
      <c r="H26" s="8">
        <f t="shared" si="6"/>
        <v>0.044642857142857144</v>
      </c>
      <c r="I26" s="8">
        <f t="shared" si="7"/>
        <v>0.76160527977998</v>
      </c>
      <c r="J26" s="8">
        <f t="shared" si="8"/>
        <v>0.8960062115058589</v>
      </c>
    </row>
    <row r="27" spans="1:10" ht="17.25">
      <c r="A27" s="22">
        <v>1</v>
      </c>
      <c r="B27" s="24" t="s">
        <v>16</v>
      </c>
      <c r="C27" s="8">
        <f t="shared" si="1"/>
        <v>0.17913832199546487</v>
      </c>
      <c r="D27" s="8">
        <f t="shared" si="2"/>
        <v>0.06559766763848397</v>
      </c>
      <c r="E27" s="8">
        <f t="shared" si="3"/>
        <v>0.10204081632653061</v>
      </c>
      <c r="F27" s="8">
        <f t="shared" si="4"/>
        <v>0.14890646812470912</v>
      </c>
      <c r="G27" s="8">
        <f t="shared" si="5"/>
        <v>0.1422387136672851</v>
      </c>
      <c r="H27" s="8">
        <f t="shared" si="6"/>
        <v>0.09247448979591837</v>
      </c>
      <c r="I27" s="8">
        <f t="shared" si="7"/>
        <v>0.730396477548392</v>
      </c>
      <c r="J27" s="8">
        <f t="shared" si="8"/>
        <v>0.8592899735863435</v>
      </c>
    </row>
    <row r="28" spans="1:10" ht="17.25">
      <c r="A28" s="22">
        <v>1</v>
      </c>
      <c r="B28" s="24" t="s">
        <v>20</v>
      </c>
      <c r="C28" s="8">
        <f t="shared" si="1"/>
        <v>0.20408163265306126</v>
      </c>
      <c r="D28" s="8">
        <f t="shared" si="2"/>
        <v>0.01457725947521866</v>
      </c>
      <c r="E28" s="8">
        <f t="shared" si="3"/>
        <v>0.10204081632653061</v>
      </c>
      <c r="F28" s="8">
        <f t="shared" si="4"/>
        <v>0.15289058767319635</v>
      </c>
      <c r="G28" s="8">
        <f t="shared" si="5"/>
        <v>0.1291892903950571</v>
      </c>
      <c r="H28" s="8">
        <f t="shared" si="6"/>
        <v>0.012755102040816327</v>
      </c>
      <c r="I28" s="8">
        <f t="shared" si="7"/>
        <v>0.6155346885638804</v>
      </c>
      <c r="J28" s="8">
        <f t="shared" si="8"/>
        <v>0.724158457133977</v>
      </c>
    </row>
    <row r="29" spans="1:10" ht="18" thickBot="1">
      <c r="A29" s="22">
        <v>1</v>
      </c>
      <c r="B29" s="24" t="s">
        <v>18</v>
      </c>
      <c r="C29" s="8">
        <f t="shared" si="1"/>
        <v>0.14965986394557823</v>
      </c>
      <c r="D29" s="8">
        <f t="shared" si="2"/>
        <v>0.055879494655004865</v>
      </c>
      <c r="E29" s="8">
        <f t="shared" si="3"/>
        <v>0</v>
      </c>
      <c r="F29" s="8">
        <f t="shared" si="4"/>
        <v>0.10631229235880398</v>
      </c>
      <c r="G29" s="8">
        <f t="shared" si="5"/>
        <v>0.11833304750471617</v>
      </c>
      <c r="H29" s="8">
        <f t="shared" si="6"/>
        <v>0.10204081632653061</v>
      </c>
      <c r="I29" s="8">
        <f t="shared" si="7"/>
        <v>0.5322255147906338</v>
      </c>
      <c r="J29" s="8">
        <f t="shared" si="8"/>
        <v>0.6261476644595693</v>
      </c>
    </row>
    <row r="30" spans="1:10" ht="18" thickBot="1">
      <c r="A30" s="22">
        <v>1</v>
      </c>
      <c r="B30" s="33" t="s">
        <v>19</v>
      </c>
      <c r="C30" s="8">
        <f t="shared" si="1"/>
        <v>0.199546485260771</v>
      </c>
      <c r="D30" s="8">
        <f t="shared" si="2"/>
        <v>0.09718172983479106</v>
      </c>
      <c r="E30" s="8">
        <f t="shared" si="3"/>
        <v>0.0816326530612245</v>
      </c>
      <c r="F30" s="8">
        <f>MIN(Hurtig)/F12*F$21</f>
        <v>0.2857142857142857</v>
      </c>
      <c r="G30" s="8">
        <f t="shared" si="5"/>
        <v>0.10915994304698623</v>
      </c>
      <c r="H30" s="8">
        <f t="shared" si="6"/>
        <v>0.07971938775510204</v>
      </c>
      <c r="I30" s="8">
        <f t="shared" si="7"/>
        <v>0.8529544846731606</v>
      </c>
      <c r="J30" s="8">
        <f t="shared" si="8"/>
        <v>1.0034758643213655</v>
      </c>
    </row>
    <row r="31" spans="1:10" ht="18" thickBot="1">
      <c r="A31" s="22"/>
      <c r="B31" s="23"/>
      <c r="C31" s="8"/>
      <c r="D31" s="8"/>
      <c r="E31" s="8"/>
      <c r="F31" s="8"/>
      <c r="G31" s="8"/>
      <c r="H31" s="8"/>
      <c r="I31" s="8"/>
      <c r="J31" s="8">
        <f t="shared" si="8"/>
        <v>0</v>
      </c>
    </row>
    <row r="32" spans="1:10" ht="18" thickBot="1">
      <c r="A32" s="22">
        <v>2</v>
      </c>
      <c r="B32" s="32" t="s">
        <v>24</v>
      </c>
      <c r="C32" s="8">
        <f aca="true" t="shared" si="9" ref="C32:C37">C14*C$21/MAX(Max22Precision)</f>
        <v>0.11337868480725623</v>
      </c>
      <c r="D32" s="8">
        <f aca="true" t="shared" si="10" ref="D32:D37">D14*D$21/MAX(Max9mmSkiver)</f>
        <v>0.08746355685131195</v>
      </c>
      <c r="E32" s="8">
        <f aca="true" t="shared" si="11" ref="E32:E37">E14/MAX(KjegleUtentid)*$E$21</f>
        <v>0.0816326530612245</v>
      </c>
      <c r="F32" s="8">
        <f aca="true" t="shared" si="12" ref="F32:F37">MIN(Hurtig)/F14*F$21</f>
        <v>0.0646900269541779</v>
      </c>
      <c r="G32" s="8">
        <f aca="true" t="shared" si="13" ref="G32:G37">MIN(Popper)/G14*G$21</f>
        <v>0.06852375986891106</v>
      </c>
      <c r="H32" s="8">
        <f aca="true" t="shared" si="14" ref="H32:H37">H14*H$21/MAX(MaksGrov25meter)</f>
        <v>0.05739795918367347</v>
      </c>
      <c r="I32" s="8">
        <f t="shared" si="7"/>
        <v>0.47308664072655515</v>
      </c>
      <c r="J32" s="8">
        <f t="shared" si="8"/>
        <v>0.5565725185018296</v>
      </c>
    </row>
    <row r="33" spans="1:10" ht="17.25">
      <c r="A33" s="22">
        <v>2</v>
      </c>
      <c r="B33" s="27" t="s">
        <v>23</v>
      </c>
      <c r="C33" s="8">
        <f t="shared" si="9"/>
        <v>0.18140589569160998</v>
      </c>
      <c r="D33" s="8">
        <f t="shared" si="10"/>
        <v>0.06073858114674441</v>
      </c>
      <c r="E33" s="8">
        <f t="shared" si="11"/>
        <v>0.0816326530612245</v>
      </c>
      <c r="F33" s="8">
        <f t="shared" si="12"/>
        <v>0.15272033089405024</v>
      </c>
      <c r="G33" s="8">
        <f t="shared" si="13"/>
        <v>0.09387755102040816</v>
      </c>
      <c r="H33" s="8">
        <f t="shared" si="14"/>
        <v>0.06377551020408163</v>
      </c>
      <c r="I33" s="8">
        <f t="shared" si="7"/>
        <v>0.634150522018119</v>
      </c>
      <c r="J33" s="8">
        <f t="shared" si="8"/>
        <v>0.7460594376683752</v>
      </c>
    </row>
    <row r="34" spans="1:10" ht="17.25">
      <c r="A34" s="22">
        <v>2</v>
      </c>
      <c r="B34" s="24" t="s">
        <v>26</v>
      </c>
      <c r="C34" s="8">
        <f t="shared" si="9"/>
        <v>0.1927437641723356</v>
      </c>
      <c r="D34" s="8">
        <f t="shared" si="10"/>
        <v>0.0826044703595724</v>
      </c>
      <c r="E34" s="8">
        <f t="shared" si="11"/>
        <v>0.10204081632653061</v>
      </c>
      <c r="F34" s="8">
        <f t="shared" si="12"/>
        <v>0.20168067226890757</v>
      </c>
      <c r="G34" s="8">
        <f t="shared" si="13"/>
        <v>0.0926423200859291</v>
      </c>
      <c r="H34" s="8">
        <f t="shared" si="14"/>
        <v>0.06377551020408163</v>
      </c>
      <c r="I34" s="8">
        <f t="shared" si="7"/>
        <v>0.7354875534173569</v>
      </c>
      <c r="J34" s="8">
        <f t="shared" si="8"/>
        <v>0.8652794746086553</v>
      </c>
    </row>
    <row r="35" spans="1:10" ht="17.25">
      <c r="A35" s="22">
        <v>2</v>
      </c>
      <c r="B35" s="24" t="s">
        <v>27</v>
      </c>
      <c r="C35" s="8">
        <f t="shared" si="9"/>
        <v>0.10884353741496598</v>
      </c>
      <c r="D35" s="8">
        <f t="shared" si="10"/>
        <v>0.012147716229348883</v>
      </c>
      <c r="E35" s="8">
        <f t="shared" si="11"/>
        <v>0.020408163265306124</v>
      </c>
      <c r="F35" s="8">
        <f t="shared" si="12"/>
        <v>0.0729095465937571</v>
      </c>
      <c r="G35" s="8">
        <f t="shared" si="13"/>
        <v>0.002844774273345702</v>
      </c>
      <c r="H35" s="8">
        <f t="shared" si="14"/>
        <v>0.025510204081632654</v>
      </c>
      <c r="I35" s="8">
        <f t="shared" si="7"/>
        <v>0.24266394185835644</v>
      </c>
      <c r="J35" s="8">
        <f t="shared" si="8"/>
        <v>0.2854869904215958</v>
      </c>
    </row>
    <row r="36" spans="1:10" ht="17.25">
      <c r="A36" s="22">
        <v>2</v>
      </c>
      <c r="B36" s="24" t="s">
        <v>25</v>
      </c>
      <c r="C36" s="8">
        <f t="shared" si="9"/>
        <v>0.15192743764172334</v>
      </c>
      <c r="D36" s="8">
        <f t="shared" si="10"/>
        <v>0.012147716229348883</v>
      </c>
      <c r="E36" s="8">
        <f t="shared" si="11"/>
        <v>0.10204081632653061</v>
      </c>
      <c r="F36" s="8">
        <f t="shared" si="12"/>
        <v>0.13551665725578768</v>
      </c>
      <c r="G36" s="8">
        <f t="shared" si="13"/>
        <v>0.08116214785626065</v>
      </c>
      <c r="H36" s="8">
        <f t="shared" si="14"/>
        <v>0.03826530612244898</v>
      </c>
      <c r="I36" s="8">
        <f t="shared" si="7"/>
        <v>0.5210600814321</v>
      </c>
      <c r="J36" s="8">
        <f t="shared" si="8"/>
        <v>0.613011860508353</v>
      </c>
    </row>
    <row r="37" spans="1:10" ht="17.25">
      <c r="A37" s="22">
        <v>2</v>
      </c>
      <c r="B37" s="24" t="s">
        <v>22</v>
      </c>
      <c r="C37" s="8">
        <f t="shared" si="9"/>
        <v>0.17006802721088435</v>
      </c>
      <c r="D37" s="8">
        <f t="shared" si="10"/>
        <v>0.012147716229348883</v>
      </c>
      <c r="E37" s="8">
        <f t="shared" si="11"/>
        <v>0.10204081632653061</v>
      </c>
      <c r="F37" s="8">
        <f t="shared" si="12"/>
        <v>0.18916256157635467</v>
      </c>
      <c r="G37" s="8">
        <f t="shared" si="13"/>
        <v>0.002844774273345702</v>
      </c>
      <c r="H37" s="8">
        <f t="shared" si="14"/>
        <v>0.04145408163265306</v>
      </c>
      <c r="I37" s="8">
        <f t="shared" si="7"/>
        <v>0.5177179772491173</v>
      </c>
      <c r="J37" s="8">
        <f t="shared" si="8"/>
        <v>0.6090799732342557</v>
      </c>
    </row>
    <row r="38" spans="1:10" ht="18">
      <c r="A38" s="36" t="s">
        <v>14</v>
      </c>
      <c r="B38" s="38" t="s">
        <v>2</v>
      </c>
      <c r="C38" s="37">
        <v>0.20408163265306123</v>
      </c>
      <c r="D38" s="37">
        <v>0.10204081632653061</v>
      </c>
      <c r="E38" s="37">
        <v>0.10204081632653061</v>
      </c>
      <c r="F38" s="37">
        <v>0.2857142857142857</v>
      </c>
      <c r="G38" s="37">
        <v>0.20408163265306123</v>
      </c>
      <c r="H38" s="37">
        <v>0.10204081632653061</v>
      </c>
      <c r="I38" s="37">
        <v>1</v>
      </c>
      <c r="J38" s="11"/>
    </row>
    <row r="39" spans="1:11" ht="21">
      <c r="A39" s="22">
        <v>1</v>
      </c>
      <c r="B39" s="22" t="s">
        <v>19</v>
      </c>
      <c r="C39" s="11">
        <v>0.199546485260771</v>
      </c>
      <c r="D39" s="11">
        <v>0.09718172983479106</v>
      </c>
      <c r="E39" s="11">
        <v>0.0816326530612245</v>
      </c>
      <c r="F39" s="11">
        <v>0.2857142857142857</v>
      </c>
      <c r="G39" s="11">
        <v>0.10915994304698623</v>
      </c>
      <c r="H39" s="11">
        <v>0.07971938775510204</v>
      </c>
      <c r="I39" s="11">
        <v>0.8529544846731606</v>
      </c>
      <c r="J39" s="34">
        <v>1.0034758643213655</v>
      </c>
      <c r="K39" s="35" t="s">
        <v>30</v>
      </c>
    </row>
    <row r="40" spans="1:10" ht="17.25">
      <c r="A40" s="22">
        <v>1</v>
      </c>
      <c r="B40" s="22" t="s">
        <v>21</v>
      </c>
      <c r="C40" s="11">
        <v>0.19047619047619047</v>
      </c>
      <c r="D40" s="11">
        <v>0.10204081632653061</v>
      </c>
      <c r="E40" s="11">
        <v>0.0816326530612245</v>
      </c>
      <c r="F40" s="11">
        <v>0.09260152406675026</v>
      </c>
      <c r="G40" s="11">
        <v>0.20408163265306123</v>
      </c>
      <c r="H40" s="11">
        <v>0.10204081632653061</v>
      </c>
      <c r="I40" s="11">
        <v>0.7728736329102877</v>
      </c>
      <c r="J40" s="11">
        <v>0.9092630975415149</v>
      </c>
    </row>
    <row r="41" spans="1:10" ht="17.25">
      <c r="A41" s="22">
        <v>1</v>
      </c>
      <c r="B41" s="22" t="s">
        <v>15</v>
      </c>
      <c r="C41" s="11">
        <v>0.19727891156462585</v>
      </c>
      <c r="D41" s="11">
        <v>0.09475218658892129</v>
      </c>
      <c r="E41" s="11">
        <v>0.0816326530612245</v>
      </c>
      <c r="F41" s="11">
        <v>0.18507807981492191</v>
      </c>
      <c r="G41" s="11">
        <v>0.1582205916074295</v>
      </c>
      <c r="H41" s="11">
        <v>0.044642857142857144</v>
      </c>
      <c r="I41" s="11">
        <v>0.76160527977998</v>
      </c>
      <c r="J41" s="11">
        <v>0.8960062115058589</v>
      </c>
    </row>
    <row r="42" spans="1:10" ht="17.25">
      <c r="A42" s="22">
        <v>2</v>
      </c>
      <c r="B42" s="22" t="s">
        <v>26</v>
      </c>
      <c r="C42" s="11">
        <v>0.1927437641723356</v>
      </c>
      <c r="D42" s="11">
        <v>0.0826044703595724</v>
      </c>
      <c r="E42" s="11">
        <v>0.10204081632653061</v>
      </c>
      <c r="F42" s="11">
        <v>0.20168067226890757</v>
      </c>
      <c r="G42" s="11">
        <v>0.0926423200859291</v>
      </c>
      <c r="H42" s="11">
        <v>0.06377551020408163</v>
      </c>
      <c r="I42" s="11">
        <v>0.7354875534173569</v>
      </c>
      <c r="J42" s="11">
        <v>0.8652794746086553</v>
      </c>
    </row>
    <row r="43" spans="1:10" ht="17.25">
      <c r="A43" s="22">
        <v>1</v>
      </c>
      <c r="B43" s="22" t="s">
        <v>16</v>
      </c>
      <c r="C43" s="11">
        <v>0.17913832199546487</v>
      </c>
      <c r="D43" s="11">
        <v>0.06559766763848397</v>
      </c>
      <c r="E43" s="11">
        <v>0.10204081632653061</v>
      </c>
      <c r="F43" s="11">
        <v>0.14890646812470912</v>
      </c>
      <c r="G43" s="11">
        <v>0.1422387136672851</v>
      </c>
      <c r="H43" s="11">
        <v>0.09247448979591837</v>
      </c>
      <c r="I43" s="11">
        <v>0.730396477548392</v>
      </c>
      <c r="J43" s="11">
        <v>0.8592899735863435</v>
      </c>
    </row>
    <row r="44" spans="1:10" ht="17.25">
      <c r="A44" s="22">
        <v>2</v>
      </c>
      <c r="B44" s="22" t="s">
        <v>23</v>
      </c>
      <c r="C44" s="11">
        <v>0.18140589569160998</v>
      </c>
      <c r="D44" s="11">
        <v>0.06073858114674441</v>
      </c>
      <c r="E44" s="11">
        <v>0.0816326530612245</v>
      </c>
      <c r="F44" s="11">
        <v>0.15272033089405024</v>
      </c>
      <c r="G44" s="11">
        <v>0.09387755102040816</v>
      </c>
      <c r="H44" s="11">
        <v>0.06377551020408163</v>
      </c>
      <c r="I44" s="11">
        <v>0.634150522018119</v>
      </c>
      <c r="J44" s="11">
        <v>0.7460594376683752</v>
      </c>
    </row>
    <row r="45" spans="1:10" ht="17.25">
      <c r="A45" s="22">
        <v>1</v>
      </c>
      <c r="B45" s="22" t="s">
        <v>20</v>
      </c>
      <c r="C45" s="11">
        <v>0.20408163265306126</v>
      </c>
      <c r="D45" s="11">
        <v>0.01457725947521866</v>
      </c>
      <c r="E45" s="11">
        <v>0.10204081632653061</v>
      </c>
      <c r="F45" s="11">
        <v>0.15289058767319635</v>
      </c>
      <c r="G45" s="11">
        <v>0.1291892903950571</v>
      </c>
      <c r="H45" s="11">
        <v>0.012755102040816327</v>
      </c>
      <c r="I45" s="11">
        <v>0.6155346885638804</v>
      </c>
      <c r="J45" s="11">
        <v>0.724158457133977</v>
      </c>
    </row>
    <row r="46" spans="1:10" ht="17.25">
      <c r="A46" s="22">
        <v>1</v>
      </c>
      <c r="B46" s="22" t="s">
        <v>17</v>
      </c>
      <c r="C46" s="11">
        <v>0.18820861678004536</v>
      </c>
      <c r="D46" s="11">
        <v>0.038872691933916424</v>
      </c>
      <c r="E46" s="11">
        <v>0.061224489795918366</v>
      </c>
      <c r="F46" s="11">
        <v>0.10327022375215146</v>
      </c>
      <c r="G46" s="11">
        <v>0.1782485145957117</v>
      </c>
      <c r="H46" s="11">
        <v>0.01913265306122449</v>
      </c>
      <c r="I46" s="11">
        <v>0.5889571899189677</v>
      </c>
      <c r="J46" s="11">
        <v>0.6928908116693738</v>
      </c>
    </row>
    <row r="47" spans="1:10" ht="17.25">
      <c r="A47" s="22">
        <v>1</v>
      </c>
      <c r="B47" s="22" t="s">
        <v>18</v>
      </c>
      <c r="C47" s="11">
        <v>0.14965986394557823</v>
      </c>
      <c r="D47" s="11">
        <v>0.055879494655004865</v>
      </c>
      <c r="E47" s="11">
        <v>0</v>
      </c>
      <c r="F47" s="11">
        <v>0.10631229235880398</v>
      </c>
      <c r="G47" s="11">
        <v>0.11833304750471617</v>
      </c>
      <c r="H47" s="11">
        <v>0.10204081632653061</v>
      </c>
      <c r="I47" s="11">
        <v>0.5322255147906338</v>
      </c>
      <c r="J47" s="11">
        <v>0.6261476644595693</v>
      </c>
    </row>
    <row r="48" spans="1:10" ht="17.25">
      <c r="A48" s="22">
        <v>2</v>
      </c>
      <c r="B48" s="22" t="s">
        <v>25</v>
      </c>
      <c r="C48" s="11">
        <v>0.15192743764172334</v>
      </c>
      <c r="D48" s="11">
        <v>0.012147716229348883</v>
      </c>
      <c r="E48" s="11">
        <v>0.10204081632653061</v>
      </c>
      <c r="F48" s="11">
        <v>0.13551665725578768</v>
      </c>
      <c r="G48" s="11">
        <v>0.08116214785626065</v>
      </c>
      <c r="H48" s="11">
        <v>0.03826530612244898</v>
      </c>
      <c r="I48" s="11">
        <v>0.5210600814321</v>
      </c>
      <c r="J48" s="11">
        <v>0.613011860508353</v>
      </c>
    </row>
    <row r="49" spans="1:10" ht="17.25">
      <c r="A49" s="22">
        <v>2</v>
      </c>
      <c r="B49" s="22" t="s">
        <v>22</v>
      </c>
      <c r="C49" s="11">
        <v>0.17006802721088435</v>
      </c>
      <c r="D49" s="11">
        <v>0.012147716229348883</v>
      </c>
      <c r="E49" s="11">
        <v>0.10204081632653061</v>
      </c>
      <c r="F49" s="11">
        <v>0.18916256157635467</v>
      </c>
      <c r="G49" s="11">
        <v>0.002844774273345702</v>
      </c>
      <c r="H49" s="11">
        <v>0.04145408163265306</v>
      </c>
      <c r="I49" s="11">
        <v>0.5177179772491173</v>
      </c>
      <c r="J49" s="11">
        <v>0.6090799732342557</v>
      </c>
    </row>
    <row r="50" spans="1:10" ht="17.25">
      <c r="A50" s="22">
        <v>2</v>
      </c>
      <c r="B50" s="22" t="s">
        <v>24</v>
      </c>
      <c r="C50" s="11">
        <v>0.11337868480725623</v>
      </c>
      <c r="D50" s="11">
        <v>0.08746355685131195</v>
      </c>
      <c r="E50" s="11">
        <v>0.0816326530612245</v>
      </c>
      <c r="F50" s="11">
        <v>0.0646900269541779</v>
      </c>
      <c r="G50" s="11">
        <v>0.06852375986891106</v>
      </c>
      <c r="H50" s="11">
        <v>0.05739795918367347</v>
      </c>
      <c r="I50" s="11">
        <v>0.47308664072655515</v>
      </c>
      <c r="J50" s="11">
        <v>0.5565725185018296</v>
      </c>
    </row>
    <row r="51" spans="1:10" ht="17.25">
      <c r="A51" s="22">
        <v>2</v>
      </c>
      <c r="B51" s="22" t="s">
        <v>27</v>
      </c>
      <c r="C51" s="11">
        <v>0.10884353741496598</v>
      </c>
      <c r="D51" s="11">
        <v>0.012147716229348883</v>
      </c>
      <c r="E51" s="11">
        <v>0.020408163265306124</v>
      </c>
      <c r="F51" s="11">
        <v>0.0729095465937571</v>
      </c>
      <c r="G51" s="11">
        <v>0.002844774273345702</v>
      </c>
      <c r="H51" s="11">
        <v>0.025510204081632654</v>
      </c>
      <c r="I51" s="11">
        <v>0.24266394185835644</v>
      </c>
      <c r="J51" s="11">
        <v>0.2854869904215958</v>
      </c>
    </row>
    <row r="52" spans="2:10" ht="15">
      <c r="B52" s="13"/>
      <c r="C52" s="13"/>
      <c r="D52" s="12"/>
      <c r="E52" s="11"/>
      <c r="F52" s="11"/>
      <c r="G52" s="11"/>
      <c r="H52" s="11"/>
      <c r="I52" s="11"/>
      <c r="J52" s="11">
        <v>0</v>
      </c>
    </row>
  </sheetData>
  <sheetProtection/>
  <mergeCells count="3">
    <mergeCell ref="E1:F1"/>
    <mergeCell ref="B2:C2"/>
    <mergeCell ref="C1:D1"/>
  </mergeCells>
  <printOptions horizontalCentered="1" verticalCentered="1"/>
  <pageMargins left="0.6692913385826772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&amp;C&amp;"Arial,Halvfet"&amp;16Selskapsskyting med Knut og den 25. juni 2016.</oddHeader>
    <oddFooter>&amp;L&amp;8Side &amp;P av &amp;N&amp;C&amp;8&amp;Z&amp;F&amp;R&amp;8Skrevet ut den &amp;D kl. &amp;T</oddFooter>
  </headerFooter>
  <rowBreaks count="1" manualBreakCount="1"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Martins Data, Guns &amp; Ammo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ToreMF</dc:creator>
  <cp:keywords/>
  <dc:description/>
  <cp:lastModifiedBy>Martin T Feness</cp:lastModifiedBy>
  <cp:lastPrinted>2016-06-24T09:39:58Z</cp:lastPrinted>
  <dcterms:created xsi:type="dcterms:W3CDTF">2007-11-15T18:00:04Z</dcterms:created>
  <dcterms:modified xsi:type="dcterms:W3CDTF">2016-06-26T03:51:17Z</dcterms:modified>
  <cp:category/>
  <cp:version/>
  <cp:contentType/>
  <cp:contentStatus/>
</cp:coreProperties>
</file>