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8792" windowHeight="8448" activeTab="0"/>
  </bookViews>
  <sheets>
    <sheet name="Ark1" sheetId="1" r:id="rId1"/>
    <sheet name="Ark2" sheetId="2" r:id="rId2"/>
  </sheets>
  <definedNames>
    <definedName name="Ant22Skudd">'Ark1'!$B$6</definedName>
    <definedName name="Endelig">'Ark1'!$G$30:$G$37</definedName>
    <definedName name="Hurtig">'Ark1'!#REF!</definedName>
    <definedName name="HurtigUtenMal">'Ark1'!#REF!</definedName>
    <definedName name="Kjeglefaktor">'Ark1'!$F$6</definedName>
    <definedName name="KjegleTid">'Ark1'!$E$8:$E$21</definedName>
    <definedName name="KjegleTidSkudd">'Ark1'!$E$6</definedName>
    <definedName name="KjegleUtenTidskudd">'Ark1'!$D$6</definedName>
    <definedName name="Max22Precision">'Ark1'!$B$8:$B$21</definedName>
    <definedName name="Max9mmSkiver">'Ark1'!$C$8:$C$21</definedName>
    <definedName name="Popper">'Ark1'!$F$8:$F$21</definedName>
    <definedName name="SumSkiveskudd">'Ark1'!$C$6</definedName>
    <definedName name="SumSkudd">'Ark1'!$H$6</definedName>
    <definedName name="Toralt">'Ark1'!$F$30:$F$37</definedName>
    <definedName name="TotalProsent">'Ark1'!$G$30:$G$43</definedName>
  </definedNames>
  <calcPr fullCalcOnLoad="1"/>
</workbook>
</file>

<file path=xl/sharedStrings.xml><?xml version="1.0" encoding="utf-8"?>
<sst xmlns="http://schemas.openxmlformats.org/spreadsheetml/2006/main" count="80" uniqueCount="45">
  <si>
    <t xml:space="preserve">Kjegleskyting </t>
  </si>
  <si>
    <t>uten tid</t>
  </si>
  <si>
    <t>%-del</t>
  </si>
  <si>
    <t>Endelig</t>
  </si>
  <si>
    <t>resultat</t>
  </si>
  <si>
    <t xml:space="preserve">Skiveskyting </t>
  </si>
  <si>
    <t>10 skudd .22</t>
  </si>
  <si>
    <t>på tid</t>
  </si>
  <si>
    <t>Sum =</t>
  </si>
  <si>
    <t>5 skkudd</t>
  </si>
  <si>
    <t>Popperskyting</t>
  </si>
  <si>
    <t>5 skudd</t>
  </si>
  <si>
    <t>Ant. Skudd:</t>
  </si>
  <si>
    <t>Våpen:</t>
  </si>
  <si>
    <t>.22 presisjon</t>
  </si>
  <si>
    <t>Ulike+handc.</t>
  </si>
  <si>
    <t>9mm</t>
  </si>
  <si>
    <t>7 skudd</t>
  </si>
  <si>
    <t>Rødpunkt</t>
  </si>
  <si>
    <t>Nr</t>
  </si>
  <si>
    <t>Arnout</t>
  </si>
  <si>
    <t>Chiel</t>
  </si>
  <si>
    <t>Def</t>
  </si>
  <si>
    <t>Frantz</t>
  </si>
  <si>
    <t>Jessie</t>
  </si>
  <si>
    <t>Nigel</t>
  </si>
  <si>
    <t>Tommy</t>
  </si>
  <si>
    <t>Aki</t>
  </si>
  <si>
    <t>Frantisek</t>
  </si>
  <si>
    <t>Madars</t>
  </si>
  <si>
    <t>Leigh</t>
  </si>
  <si>
    <t>Mareks</t>
  </si>
  <si>
    <t>Max</t>
  </si>
  <si>
    <t>Neil</t>
  </si>
  <si>
    <t>Bowling pins</t>
  </si>
  <si>
    <t>no time</t>
  </si>
  <si>
    <t>timed</t>
  </si>
  <si>
    <t>No. Of shots</t>
  </si>
  <si>
    <t>Calibers:</t>
  </si>
  <si>
    <t>Different</t>
  </si>
  <si>
    <t>Red dot</t>
  </si>
  <si>
    <t xml:space="preserve">Speed shoot </t>
  </si>
  <si>
    <t>popper</t>
  </si>
  <si>
    <t>5  - heavy</t>
  </si>
  <si>
    <t>10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</si>
</sst>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[Red]\-0\ 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0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9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left"/>
    </xf>
    <xf numFmtId="9" fontId="9" fillId="0" borderId="0" xfId="0" applyNumberFormat="1" applyFont="1" applyAlignment="1">
      <alignment horizontal="center"/>
    </xf>
    <xf numFmtId="9" fontId="46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6"/>
  <sheetViews>
    <sheetView tabSelected="1" view="pageLayout" zoomScaleSheetLayoutView="81" workbookViewId="0" topLeftCell="A53">
      <selection activeCell="F17" sqref="F17"/>
    </sheetView>
  </sheetViews>
  <sheetFormatPr defaultColWidth="11.421875" defaultRowHeight="12.75"/>
  <cols>
    <col min="1" max="1" width="11.7109375" style="0" customWidth="1"/>
    <col min="2" max="2" width="15.7109375" style="0" customWidth="1"/>
    <col min="3" max="3" width="17.28125" style="0" customWidth="1"/>
    <col min="4" max="4" width="19.00390625" style="0" customWidth="1"/>
    <col min="5" max="5" width="12.57421875" style="0" customWidth="1"/>
    <col min="6" max="6" width="14.00390625" style="0" customWidth="1"/>
    <col min="7" max="7" width="12.421875" style="0" customWidth="1"/>
    <col min="8" max="8" width="10.140625" style="0" customWidth="1"/>
  </cols>
  <sheetData>
    <row r="2" spans="4:5" s="9" customFormat="1" ht="22.5">
      <c r="D2" s="26" t="s">
        <v>0</v>
      </c>
      <c r="E2" s="26"/>
    </row>
    <row r="3" spans="2:6" s="9" customFormat="1" ht="12.75">
      <c r="B3" s="25" t="s">
        <v>5</v>
      </c>
      <c r="C3" s="25"/>
      <c r="D3" s="9" t="s">
        <v>1</v>
      </c>
      <c r="E3" s="9" t="s">
        <v>7</v>
      </c>
      <c r="F3" s="9" t="s">
        <v>10</v>
      </c>
    </row>
    <row r="4" spans="2:8" s="9" customFormat="1" ht="12.75">
      <c r="B4" s="9" t="s">
        <v>6</v>
      </c>
      <c r="C4" s="9" t="s">
        <v>11</v>
      </c>
      <c r="D4" s="9" t="s">
        <v>11</v>
      </c>
      <c r="E4" s="9" t="s">
        <v>17</v>
      </c>
      <c r="F4" s="9" t="s">
        <v>9</v>
      </c>
      <c r="H4" s="19"/>
    </row>
    <row r="5" spans="1:8" s="9" customFormat="1" ht="12.75">
      <c r="A5" s="1" t="s">
        <v>13</v>
      </c>
      <c r="B5" s="9" t="s">
        <v>14</v>
      </c>
      <c r="C5" s="9" t="s">
        <v>15</v>
      </c>
      <c r="D5" s="9" t="s">
        <v>16</v>
      </c>
      <c r="E5" s="9" t="s">
        <v>18</v>
      </c>
      <c r="F5" s="9" t="s">
        <v>16</v>
      </c>
      <c r="G5" s="20"/>
      <c r="H5" s="19"/>
    </row>
    <row r="6" spans="1:8" s="9" customFormat="1" ht="12.75">
      <c r="A6" s="1" t="s">
        <v>12</v>
      </c>
      <c r="B6" s="9">
        <v>10</v>
      </c>
      <c r="C6" s="9">
        <v>5</v>
      </c>
      <c r="D6" s="9">
        <v>5</v>
      </c>
      <c r="E6" s="9">
        <v>7</v>
      </c>
      <c r="F6" s="9">
        <v>5</v>
      </c>
      <c r="G6" s="20" t="s">
        <v>8</v>
      </c>
      <c r="H6" s="19">
        <f>B6+C6+D6+E6+F6</f>
        <v>32</v>
      </c>
    </row>
    <row r="8" spans="1:6" s="2" customFormat="1" ht="17.25">
      <c r="A8" s="27" t="s">
        <v>20</v>
      </c>
      <c r="B8" s="27">
        <v>20</v>
      </c>
      <c r="C8" s="27">
        <v>37</v>
      </c>
      <c r="D8" s="27">
        <v>0</v>
      </c>
      <c r="E8" s="28"/>
      <c r="F8" s="28">
        <f>4/786*1000</f>
        <v>5.089058524173028</v>
      </c>
    </row>
    <row r="9" spans="1:6" s="2" customFormat="1" ht="17.25">
      <c r="A9" s="27" t="s">
        <v>21</v>
      </c>
      <c r="B9" s="27">
        <v>37</v>
      </c>
      <c r="C9" s="27">
        <v>19</v>
      </c>
      <c r="D9" s="27">
        <v>5</v>
      </c>
      <c r="E9" s="28">
        <v>10.93</v>
      </c>
      <c r="F9" s="28">
        <f>5/510*1000</f>
        <v>9.803921568627452</v>
      </c>
    </row>
    <row r="10" spans="1:6" s="2" customFormat="1" ht="17.25">
      <c r="A10" s="27" t="s">
        <v>22</v>
      </c>
      <c r="B10" s="27">
        <v>38</v>
      </c>
      <c r="C10" s="27">
        <v>4</v>
      </c>
      <c r="D10" s="27">
        <v>1</v>
      </c>
      <c r="E10" s="28">
        <v>11.23</v>
      </c>
      <c r="F10" s="28">
        <f>5/432*1000</f>
        <v>11.574074074074073</v>
      </c>
    </row>
    <row r="11" spans="1:6" s="2" customFormat="1" ht="17.25">
      <c r="A11" s="27" t="s">
        <v>23</v>
      </c>
      <c r="B11" s="27">
        <v>37</v>
      </c>
      <c r="C11" s="27">
        <v>25</v>
      </c>
      <c r="D11" s="27">
        <v>2</v>
      </c>
      <c r="E11" s="28"/>
      <c r="F11" s="28">
        <f>5/512*1000</f>
        <v>9.765625</v>
      </c>
    </row>
    <row r="12" spans="1:6" s="2" customFormat="1" ht="17.25">
      <c r="A12" s="27" t="s">
        <v>24</v>
      </c>
      <c r="B12" s="27">
        <v>12</v>
      </c>
      <c r="C12" s="27">
        <v>31</v>
      </c>
      <c r="D12" s="29">
        <v>4</v>
      </c>
      <c r="E12" s="28">
        <v>6.75</v>
      </c>
      <c r="F12" s="28">
        <f>4/437*1000</f>
        <v>9.153318077803204</v>
      </c>
    </row>
    <row r="13" spans="1:6" s="2" customFormat="1" ht="17.25">
      <c r="A13" s="27" t="s">
        <v>25</v>
      </c>
      <c r="B13" s="27">
        <v>27</v>
      </c>
      <c r="C13" s="27">
        <v>9</v>
      </c>
      <c r="D13" s="27">
        <v>2</v>
      </c>
      <c r="E13" s="28"/>
      <c r="F13" s="28">
        <f>3/731*1000</f>
        <v>4.1039671682626535</v>
      </c>
    </row>
    <row r="14" spans="1:7" s="2" customFormat="1" ht="17.25">
      <c r="A14" s="27" t="s">
        <v>26</v>
      </c>
      <c r="B14" s="27">
        <v>44</v>
      </c>
      <c r="C14" s="27">
        <v>21</v>
      </c>
      <c r="D14" s="27">
        <v>5</v>
      </c>
      <c r="E14" s="28">
        <v>12.22</v>
      </c>
      <c r="F14" s="28">
        <f>5/417*1000</f>
        <v>11.990407673860911</v>
      </c>
      <c r="G14" s="8"/>
    </row>
    <row r="15" spans="1:7" s="2" customFormat="1" ht="17.25">
      <c r="A15" s="27" t="s">
        <v>27</v>
      </c>
      <c r="B15" s="27">
        <v>22</v>
      </c>
      <c r="C15" s="27">
        <v>41</v>
      </c>
      <c r="D15" s="27">
        <v>5</v>
      </c>
      <c r="E15" s="28">
        <v>11.12</v>
      </c>
      <c r="F15" s="28">
        <f>2/319*1000</f>
        <v>6.269592476489028</v>
      </c>
      <c r="G15" s="8"/>
    </row>
    <row r="16" spans="1:7" s="2" customFormat="1" ht="17.25">
      <c r="A16" s="27" t="s">
        <v>28</v>
      </c>
      <c r="B16" s="27">
        <v>45</v>
      </c>
      <c r="C16" s="27">
        <v>10</v>
      </c>
      <c r="D16" s="27">
        <v>4</v>
      </c>
      <c r="E16" s="28">
        <v>12.24</v>
      </c>
      <c r="F16" s="28">
        <f>3/473*1000</f>
        <v>6.342494714587738</v>
      </c>
      <c r="G16" s="8"/>
    </row>
    <row r="17" spans="1:7" s="2" customFormat="1" ht="17.25">
      <c r="A17" s="27" t="s">
        <v>29</v>
      </c>
      <c r="B17" s="27">
        <v>39</v>
      </c>
      <c r="C17" s="27">
        <v>49</v>
      </c>
      <c r="D17" s="27">
        <v>4</v>
      </c>
      <c r="E17" s="28">
        <v>8.39</v>
      </c>
      <c r="F17" s="28">
        <f>3/335*1000</f>
        <v>8.955223880597016</v>
      </c>
      <c r="G17" s="8"/>
    </row>
    <row r="18" spans="1:7" s="2" customFormat="1" ht="17.25">
      <c r="A18" s="27" t="s">
        <v>30</v>
      </c>
      <c r="B18" s="27">
        <v>40</v>
      </c>
      <c r="C18" s="27">
        <v>24</v>
      </c>
      <c r="D18" s="27">
        <v>4</v>
      </c>
      <c r="E18" s="28">
        <v>11.2</v>
      </c>
      <c r="F18" s="28">
        <f>3/300*1000</f>
        <v>10</v>
      </c>
      <c r="G18" s="8"/>
    </row>
    <row r="19" spans="1:7" s="2" customFormat="1" ht="17.25">
      <c r="A19" s="27" t="s">
        <v>31</v>
      </c>
      <c r="B19" s="27">
        <v>23</v>
      </c>
      <c r="C19" s="27">
        <v>19</v>
      </c>
      <c r="D19" s="27">
        <v>3</v>
      </c>
      <c r="E19" s="28"/>
      <c r="F19" s="28">
        <f>3/647*1000</f>
        <v>4.63678516228748</v>
      </c>
      <c r="G19" s="8"/>
    </row>
    <row r="20" spans="1:7" s="2" customFormat="1" ht="17.25">
      <c r="A20" s="27" t="s">
        <v>32</v>
      </c>
      <c r="B20" s="27">
        <v>45</v>
      </c>
      <c r="C20" s="27">
        <v>34</v>
      </c>
      <c r="D20" s="27">
        <v>3</v>
      </c>
      <c r="E20" s="28">
        <v>8.12</v>
      </c>
      <c r="F20" s="28">
        <f>4/377*1000</f>
        <v>10.610079575596817</v>
      </c>
      <c r="G20" s="8"/>
    </row>
    <row r="21" spans="1:7" s="2" customFormat="1" ht="17.25">
      <c r="A21" s="27" t="s">
        <v>33</v>
      </c>
      <c r="B21" s="27">
        <v>30</v>
      </c>
      <c r="C21" s="27">
        <v>34</v>
      </c>
      <c r="D21" s="29">
        <v>3</v>
      </c>
      <c r="E21" s="28">
        <v>14.57</v>
      </c>
      <c r="F21" s="28">
        <f>3/365*1000</f>
        <v>8.21917808219178</v>
      </c>
      <c r="G21" s="8"/>
    </row>
    <row r="22" spans="1:7" s="2" customFormat="1" ht="17.25">
      <c r="A22" s="30"/>
      <c r="B22" s="30"/>
      <c r="C22" s="30"/>
      <c r="D22" s="32"/>
      <c r="E22" s="31"/>
      <c r="F22" s="31"/>
      <c r="G22" s="8"/>
    </row>
    <row r="23" spans="1:7" s="2" customFormat="1" ht="17.25">
      <c r="A23" s="30"/>
      <c r="B23" s="30"/>
      <c r="C23" s="30"/>
      <c r="D23" s="32"/>
      <c r="E23" s="31"/>
      <c r="F23" s="31"/>
      <c r="G23" s="8"/>
    </row>
    <row r="24" spans="1:7" s="2" customFormat="1" ht="17.25">
      <c r="A24" s="30"/>
      <c r="B24" s="30"/>
      <c r="C24" s="30"/>
      <c r="D24" s="32"/>
      <c r="E24" s="31"/>
      <c r="F24" s="31"/>
      <c r="G24" s="8"/>
    </row>
    <row r="25" spans="1:7" s="2" customFormat="1" ht="17.25">
      <c r="A25" s="30"/>
      <c r="B25" s="30"/>
      <c r="C25" s="30"/>
      <c r="D25" s="32"/>
      <c r="E25" s="31"/>
      <c r="F25" s="31"/>
      <c r="G25" s="8"/>
    </row>
    <row r="26" spans="2:7" s="2" customFormat="1" ht="12.75">
      <c r="B26" s="10"/>
      <c r="C26" s="10"/>
      <c r="D26" s="9"/>
      <c r="E26" s="11"/>
      <c r="F26" s="8"/>
      <c r="G26" s="8"/>
    </row>
    <row r="27" spans="1:8" ht="12.75">
      <c r="A27" s="2"/>
      <c r="B27" s="3"/>
      <c r="C27" s="3"/>
      <c r="E27" s="3"/>
      <c r="F27" s="4"/>
      <c r="G27" s="4"/>
      <c r="H27" s="9" t="s">
        <v>3</v>
      </c>
    </row>
    <row r="28" spans="1:8" s="13" customFormat="1" ht="12.75">
      <c r="A28" s="13" t="s">
        <v>2</v>
      </c>
      <c r="B28" s="14">
        <f>Ant22Skudd/SumSkudd</f>
        <v>0.3125</v>
      </c>
      <c r="C28" s="14">
        <f>SumSkiveskudd/SumSkudd</f>
        <v>0.15625</v>
      </c>
      <c r="D28" s="14">
        <f>KjegleUtenTidskudd/SumSkudd</f>
        <v>0.15625</v>
      </c>
      <c r="E28" s="14">
        <f>KjegleTidSkudd/SumSkudd</f>
        <v>0.21875</v>
      </c>
      <c r="F28" s="14">
        <f>Kjeglefaktor/SumSkudd</f>
        <v>0.15625</v>
      </c>
      <c r="G28" s="5">
        <f>SUM(B28:F28)</f>
        <v>1</v>
      </c>
      <c r="H28" s="16" t="s">
        <v>4</v>
      </c>
    </row>
    <row r="29" spans="6:7" ht="12.75">
      <c r="F29" s="4"/>
      <c r="G29" s="4"/>
    </row>
    <row r="30" spans="1:8" ht="17.25">
      <c r="A30" s="27" t="s">
        <v>20</v>
      </c>
      <c r="B30" s="15">
        <f>B8*B$28/MAX(Max22Precision)</f>
        <v>0.1388888888888889</v>
      </c>
      <c r="C30" s="15">
        <f>C8*C$28/MAX(Max9mmSkiver)</f>
        <v>0.11798469387755102</v>
      </c>
      <c r="D30" s="14">
        <f>D8*D$28/5</f>
        <v>0</v>
      </c>
      <c r="E30" s="15">
        <v>0</v>
      </c>
      <c r="F30" s="15">
        <f>MIN(Popper)/F8*F$28</f>
        <v>0.12600461696306428</v>
      </c>
      <c r="G30" s="15">
        <f>SUM(B30:F30)</f>
        <v>0.3828781997295042</v>
      </c>
      <c r="H30" s="12">
        <f aca="true" t="shared" si="0" ref="H30:H43">G30/MAX(TotalProsent)</f>
        <v>0.47878940109879436</v>
      </c>
    </row>
    <row r="31" spans="1:8" ht="17.25">
      <c r="A31" s="27" t="s">
        <v>21</v>
      </c>
      <c r="B31" s="15">
        <f>B9*B$28/MAX(Max22Precision)</f>
        <v>0.2569444444444444</v>
      </c>
      <c r="C31" s="15">
        <f>C9*C$28/MAX(Max9mmSkiver)</f>
        <v>0.06058673469387755</v>
      </c>
      <c r="D31" s="17">
        <f>D9*D$28/5</f>
        <v>0.15625</v>
      </c>
      <c r="E31" s="15">
        <f>MIN(KjegleTid)/E9*E$28</f>
        <v>0.13509263494967977</v>
      </c>
      <c r="F31" s="15">
        <f>MIN(Popper)/F9*F$28</f>
        <v>0.06540697674418604</v>
      </c>
      <c r="G31" s="15">
        <f aca="true" t="shared" si="1" ref="G31:G43">SUM(B31:F31)</f>
        <v>0.6742807908321877</v>
      </c>
      <c r="H31" s="12">
        <f t="shared" si="0"/>
        <v>0.8431885028790972</v>
      </c>
    </row>
    <row r="32" spans="1:8" ht="17.25">
      <c r="A32" s="27" t="s">
        <v>22</v>
      </c>
      <c r="B32" s="15">
        <f>B10*B$28/MAX(Max22Precision)</f>
        <v>0.2638888888888889</v>
      </c>
      <c r="C32" s="15">
        <f>C10*C$28/MAX(Max9mmSkiver)</f>
        <v>0.012755102040816327</v>
      </c>
      <c r="D32" s="15">
        <f>D10*D$28/5</f>
        <v>0.03125</v>
      </c>
      <c r="E32" s="15">
        <f>MIN(KjegleTid)/E10*E$28</f>
        <v>0.13148374888691006</v>
      </c>
      <c r="F32" s="15">
        <f>MIN(Popper)/F10*F$28</f>
        <v>0.05540355677154583</v>
      </c>
      <c r="G32" s="15">
        <f t="shared" si="1"/>
        <v>0.4947812965881611</v>
      </c>
      <c r="H32" s="12">
        <f t="shared" si="0"/>
        <v>0.618724285779898</v>
      </c>
    </row>
    <row r="33" spans="1:8" ht="17.25">
      <c r="A33" s="27" t="s">
        <v>23</v>
      </c>
      <c r="B33" s="15">
        <f>B11*B$28/MAX(Max22Precision)</f>
        <v>0.2569444444444444</v>
      </c>
      <c r="C33" s="15">
        <f>C11*C$28/MAX(Max9mmSkiver)</f>
        <v>0.07971938775510204</v>
      </c>
      <c r="D33" s="15">
        <f>D11*D$28/5</f>
        <v>0.0625</v>
      </c>
      <c r="E33" s="15">
        <v>0</v>
      </c>
      <c r="F33" s="15">
        <f>MIN(Popper)/F11*F$28</f>
        <v>0.06566347469220245</v>
      </c>
      <c r="G33" s="15">
        <f t="shared" si="1"/>
        <v>0.4648273068917489</v>
      </c>
      <c r="H33" s="12">
        <f t="shared" si="0"/>
        <v>0.5812668050526151</v>
      </c>
    </row>
    <row r="34" spans="1:8" ht="17.25">
      <c r="A34" s="27" t="s">
        <v>24</v>
      </c>
      <c r="B34" s="15">
        <f>B12*B$28/MAX(Max22Precision)</f>
        <v>0.08333333333333333</v>
      </c>
      <c r="C34" s="15">
        <f>C12*C$28/MAX(Max9mmSkiver)</f>
        <v>0.09885204081632654</v>
      </c>
      <c r="D34" s="15">
        <f>D12*D$28/5</f>
        <v>0.125</v>
      </c>
      <c r="E34" s="17">
        <f>MIN(KjegleTid)/E12*E$28</f>
        <v>0.21875</v>
      </c>
      <c r="F34" s="15">
        <f>MIN(Popper)/F12*F$28</f>
        <v>0.07005600205198358</v>
      </c>
      <c r="G34" s="15">
        <f t="shared" si="1"/>
        <v>0.5959913762016434</v>
      </c>
      <c r="H34" s="12">
        <f t="shared" si="0"/>
        <v>0.7452875464657644</v>
      </c>
    </row>
    <row r="35" spans="1:8" ht="17.25">
      <c r="A35" s="27" t="s">
        <v>25</v>
      </c>
      <c r="B35" s="15">
        <f>B13*B$28/MAX(Max22Precision)</f>
        <v>0.1875</v>
      </c>
      <c r="C35" s="15">
        <f>C13*C$28/MAX(Max9mmSkiver)</f>
        <v>0.028698979591836735</v>
      </c>
      <c r="D35" s="15">
        <f>D13*D$28/5</f>
        <v>0.0625</v>
      </c>
      <c r="E35" s="15">
        <v>0</v>
      </c>
      <c r="F35" s="17">
        <f>MIN(Popper)/F13*F$28</f>
        <v>0.15625</v>
      </c>
      <c r="G35" s="15">
        <f t="shared" si="1"/>
        <v>0.43494897959183676</v>
      </c>
      <c r="H35" s="12">
        <f t="shared" si="0"/>
        <v>0.5439039401941166</v>
      </c>
    </row>
    <row r="36" spans="1:8" ht="17.25">
      <c r="A36" s="27" t="s">
        <v>26</v>
      </c>
      <c r="B36" s="17">
        <f>B14*B$28/MAX(Max22Precision)</f>
        <v>0.3055555555555556</v>
      </c>
      <c r="C36" s="15">
        <f>C14*C$28/MAX(Max9mmSkiver)</f>
        <v>0.06696428571428571</v>
      </c>
      <c r="D36" s="17">
        <f>D14*D$28/5</f>
        <v>0.15625</v>
      </c>
      <c r="E36" s="15">
        <f>MIN(KjegleTid)/E14*E$28</f>
        <v>0.12083162847790507</v>
      </c>
      <c r="F36" s="15">
        <f>MIN(Popper)/F14*F$28</f>
        <v>0.053479822161422705</v>
      </c>
      <c r="G36" s="15">
        <f t="shared" si="1"/>
        <v>0.703081291909169</v>
      </c>
      <c r="H36" s="12">
        <f t="shared" si="0"/>
        <v>0.8792035454480785</v>
      </c>
    </row>
    <row r="37" spans="1:8" ht="17.25">
      <c r="A37" s="27" t="s">
        <v>27</v>
      </c>
      <c r="B37" s="15">
        <f>B15*B$28/MAX(Max22Precision)</f>
        <v>0.1527777777777778</v>
      </c>
      <c r="C37" s="15">
        <f>C15*C$28/MAX(Max9mmSkiver)</f>
        <v>0.13073979591836735</v>
      </c>
      <c r="D37" s="17">
        <f>D15*D$28/5</f>
        <v>0.15625</v>
      </c>
      <c r="E37" s="15">
        <f>MIN(KjegleTid)/E15*E$28</f>
        <v>0.1327843974820144</v>
      </c>
      <c r="F37" s="15">
        <f>MIN(Popper)/F15*F$28</f>
        <v>0.10227855677154582</v>
      </c>
      <c r="G37" s="15">
        <f t="shared" si="1"/>
        <v>0.6748305279497054</v>
      </c>
      <c r="H37" s="12">
        <f t="shared" si="0"/>
        <v>0.8438759494494269</v>
      </c>
    </row>
    <row r="38" spans="1:8" ht="17.25">
      <c r="A38" s="27" t="s">
        <v>28</v>
      </c>
      <c r="B38" s="17">
        <f>B16*B$28/MAX(Max22Precision)</f>
        <v>0.3125</v>
      </c>
      <c r="C38" s="15">
        <f>C16*C$28/MAX(Max9mmSkiver)</f>
        <v>0.03188775510204082</v>
      </c>
      <c r="D38" s="15">
        <f>D16*D$28/5</f>
        <v>0.125</v>
      </c>
      <c r="E38" s="15">
        <f>MIN(KjegleTid)/E16*E$28</f>
        <v>0.12063419117647059</v>
      </c>
      <c r="F38" s="15">
        <f>MIN(Popper)/F16*F$28</f>
        <v>0.10110294117647058</v>
      </c>
      <c r="G38" s="15">
        <f t="shared" si="1"/>
        <v>0.691124887454982</v>
      </c>
      <c r="H38" s="12">
        <f t="shared" si="0"/>
        <v>0.8642520550473207</v>
      </c>
    </row>
    <row r="39" spans="1:8" ht="17.25">
      <c r="A39" s="27" t="s">
        <v>29</v>
      </c>
      <c r="B39" s="15">
        <f>B17*B$28/MAX(Max22Precision)</f>
        <v>0.2708333333333333</v>
      </c>
      <c r="C39" s="17">
        <f>C17*C$28/MAX(Max9mmSkiver)</f>
        <v>0.15625</v>
      </c>
      <c r="D39" s="15">
        <f>D17*D$28/5</f>
        <v>0.125</v>
      </c>
      <c r="E39" s="15">
        <f>MIN(KjegleTid)/E17*E$28</f>
        <v>0.17599076281287246</v>
      </c>
      <c r="F39" s="15">
        <f>MIN(Popper)/F17*F$28</f>
        <v>0.07160567715458274</v>
      </c>
      <c r="G39" s="17">
        <f t="shared" si="1"/>
        <v>0.7996797733007885</v>
      </c>
      <c r="H39" s="17">
        <f t="shared" si="0"/>
        <v>1</v>
      </c>
    </row>
    <row r="40" spans="1:8" ht="17.25">
      <c r="A40" s="27" t="s">
        <v>30</v>
      </c>
      <c r="B40" s="15">
        <f>B18*B$28/MAX(Max22Precision)</f>
        <v>0.2777777777777778</v>
      </c>
      <c r="C40" s="15">
        <f>C18*C$28/MAX(Max9mmSkiver)</f>
        <v>0.07653061224489796</v>
      </c>
      <c r="D40" s="15">
        <f>D18*D$28/5</f>
        <v>0.125</v>
      </c>
      <c r="E40" s="15">
        <f>MIN(KjegleTid)/E18*E$28</f>
        <v>0.13183593750000003</v>
      </c>
      <c r="F40" s="15">
        <f>MIN(Popper)/F18*F$28</f>
        <v>0.06412448700410396</v>
      </c>
      <c r="G40" s="15">
        <f t="shared" si="1"/>
        <v>0.6752688145267798</v>
      </c>
      <c r="H40" s="12">
        <f t="shared" si="0"/>
        <v>0.8444240270571239</v>
      </c>
    </row>
    <row r="41" spans="1:8" ht="17.25">
      <c r="A41" s="27" t="s">
        <v>31</v>
      </c>
      <c r="B41" s="15">
        <f>B19*B$28/MAX(Max22Precision)</f>
        <v>0.1597222222222222</v>
      </c>
      <c r="C41" s="15">
        <f>C19*C$28/MAX(Max9mmSkiver)</f>
        <v>0.06058673469387755</v>
      </c>
      <c r="D41" s="15">
        <f>D19*D$28/5</f>
        <v>0.09375</v>
      </c>
      <c r="E41" s="15">
        <v>0</v>
      </c>
      <c r="F41" s="15">
        <f>MIN(Popper)/F19*F$28</f>
        <v>0.1382951436388509</v>
      </c>
      <c r="G41" s="15">
        <f t="shared" si="1"/>
        <v>0.4523541005549506</v>
      </c>
      <c r="H41" s="12">
        <f t="shared" si="0"/>
        <v>0.5656690536110432</v>
      </c>
    </row>
    <row r="42" spans="1:8" ht="17.25">
      <c r="A42" s="27" t="s">
        <v>32</v>
      </c>
      <c r="B42" s="15">
        <f>B20*B$28/MAX(Max22Precision)</f>
        <v>0.3125</v>
      </c>
      <c r="C42" s="15">
        <f>C20*C$28/MAX(Max9mmSkiver)</f>
        <v>0.10841836734693877</v>
      </c>
      <c r="D42" s="15">
        <f>D20*D$28/5</f>
        <v>0.09375</v>
      </c>
      <c r="E42" s="15">
        <f>MIN(KjegleTid)/E20*E$28</f>
        <v>0.18184267241379312</v>
      </c>
      <c r="F42" s="15">
        <f>MIN(Popper)/F20*F$28</f>
        <v>0.06043732900136798</v>
      </c>
      <c r="G42" s="15">
        <f t="shared" si="1"/>
        <v>0.7569483687620999</v>
      </c>
      <c r="H42" s="12">
        <f t="shared" si="0"/>
        <v>0.9465643549263365</v>
      </c>
    </row>
    <row r="43" spans="1:8" ht="17.25">
      <c r="A43" s="27" t="s">
        <v>33</v>
      </c>
      <c r="B43" s="15">
        <f>B21*B$28/MAX(Max22Precision)</f>
        <v>0.20833333333333334</v>
      </c>
      <c r="C43" s="15">
        <f>C21*C$28/MAX(Max9mmSkiver)</f>
        <v>0.10841836734693877</v>
      </c>
      <c r="D43" s="15">
        <f>D21*D$28/5</f>
        <v>0.09375</v>
      </c>
      <c r="E43" s="15">
        <f>MIN(KjegleTid)/E21*E$28</f>
        <v>0.1013426561427591</v>
      </c>
      <c r="F43" s="15">
        <f>MIN(Popper)/F21*F$28</f>
        <v>0.07801812585499317</v>
      </c>
      <c r="G43" s="15">
        <f t="shared" si="1"/>
        <v>0.5898624826780243</v>
      </c>
      <c r="H43" s="12">
        <f t="shared" si="0"/>
        <v>0.7376233617155097</v>
      </c>
    </row>
    <row r="44" spans="2:7" ht="12.75">
      <c r="B44" s="15"/>
      <c r="C44" s="15"/>
      <c r="D44" s="14"/>
      <c r="E44" s="14"/>
      <c r="F44" s="12"/>
      <c r="G44" s="12"/>
    </row>
    <row r="48" spans="5:6" s="6" customFormat="1" ht="17.25">
      <c r="E48" s="17"/>
      <c r="F48" s="7"/>
    </row>
    <row r="49" spans="1:8" s="6" customFormat="1" ht="22.5">
      <c r="A49" s="9"/>
      <c r="B49" s="33"/>
      <c r="C49" s="33"/>
      <c r="D49" s="33"/>
      <c r="E49" s="26" t="s">
        <v>34</v>
      </c>
      <c r="F49" s="26"/>
      <c r="G49" s="36" t="s">
        <v>41</v>
      </c>
      <c r="H49" s="33"/>
    </row>
    <row r="50" spans="1:8" s="6" customFormat="1" ht="17.25">
      <c r="A50" s="9"/>
      <c r="B50" s="33"/>
      <c r="C50" s="34" t="s">
        <v>5</v>
      </c>
      <c r="D50" s="34"/>
      <c r="E50" s="33" t="s">
        <v>35</v>
      </c>
      <c r="F50" s="33" t="s">
        <v>36</v>
      </c>
      <c r="G50" s="33" t="s">
        <v>42</v>
      </c>
      <c r="H50" s="33"/>
    </row>
    <row r="51" spans="1:8" s="6" customFormat="1" ht="17.25">
      <c r="A51" s="9"/>
      <c r="B51" s="6" t="s">
        <v>37</v>
      </c>
      <c r="C51" s="37" t="s">
        <v>44</v>
      </c>
      <c r="D51" s="33" t="s">
        <v>43</v>
      </c>
      <c r="E51" s="33">
        <v>5</v>
      </c>
      <c r="F51" s="33">
        <v>7</v>
      </c>
      <c r="G51" s="33">
        <v>5</v>
      </c>
      <c r="H51" s="35" t="s">
        <v>8</v>
      </c>
    </row>
    <row r="52" spans="1:9" ht="17.25">
      <c r="A52" s="9"/>
      <c r="B52" s="35" t="s">
        <v>38</v>
      </c>
      <c r="C52" s="33" t="s">
        <v>14</v>
      </c>
      <c r="D52" s="33" t="s">
        <v>39</v>
      </c>
      <c r="E52" s="33" t="s">
        <v>16</v>
      </c>
      <c r="F52" s="33" t="s">
        <v>40</v>
      </c>
      <c r="G52" s="33" t="s">
        <v>16</v>
      </c>
      <c r="H52" s="33">
        <f>10+5+5+7+5</f>
        <v>32</v>
      </c>
      <c r="I52" s="17" t="s">
        <v>19</v>
      </c>
    </row>
    <row r="53" spans="1:9" ht="15">
      <c r="A53" s="18" t="s">
        <v>29</v>
      </c>
      <c r="B53" s="15">
        <v>0.2708333333333333</v>
      </c>
      <c r="C53" s="15">
        <v>0.15625</v>
      </c>
      <c r="D53" s="15">
        <v>0.125</v>
      </c>
      <c r="E53" s="15">
        <v>0.17599076281287246</v>
      </c>
      <c r="F53" s="15">
        <v>0.07160567715458274</v>
      </c>
      <c r="G53" s="15">
        <v>0.7996797733007885</v>
      </c>
      <c r="H53" s="12">
        <v>1</v>
      </c>
      <c r="I53" s="10">
        <v>1</v>
      </c>
    </row>
    <row r="54" spans="1:9" ht="15">
      <c r="A54" s="18" t="s">
        <v>32</v>
      </c>
      <c r="B54" s="15">
        <v>0.3125</v>
      </c>
      <c r="C54" s="15">
        <v>0.10841836734693877</v>
      </c>
      <c r="D54" s="15">
        <v>0.09375</v>
      </c>
      <c r="E54" s="15">
        <v>0.18184267241379312</v>
      </c>
      <c r="F54" s="15">
        <v>0.06043732900136798</v>
      </c>
      <c r="G54" s="15">
        <v>0.7569483687620999</v>
      </c>
      <c r="H54" s="12">
        <v>0.9465643549263365</v>
      </c>
      <c r="I54" s="10">
        <v>2</v>
      </c>
    </row>
    <row r="55" spans="1:9" ht="15">
      <c r="A55" s="18" t="s">
        <v>26</v>
      </c>
      <c r="B55" s="15">
        <v>0.3055555555555556</v>
      </c>
      <c r="C55" s="15">
        <v>0.06696428571428571</v>
      </c>
      <c r="D55" s="15">
        <v>0.15625</v>
      </c>
      <c r="E55" s="15">
        <v>0.12083162847790507</v>
      </c>
      <c r="F55" s="15">
        <v>0.053479822161422705</v>
      </c>
      <c r="G55" s="15">
        <v>0.703081291909169</v>
      </c>
      <c r="H55" s="12">
        <v>0.8792035454480785</v>
      </c>
      <c r="I55" s="10">
        <v>3</v>
      </c>
    </row>
    <row r="56" spans="1:9" ht="12.75">
      <c r="A56" s="18" t="s">
        <v>28</v>
      </c>
      <c r="B56" s="21">
        <v>0.3125</v>
      </c>
      <c r="C56" s="21">
        <v>0.03188775510204082</v>
      </c>
      <c r="D56" s="21">
        <v>0.125</v>
      </c>
      <c r="E56" s="21">
        <v>0.12063419117647059</v>
      </c>
      <c r="F56" s="21">
        <v>0.10110294117647058</v>
      </c>
      <c r="G56" s="21">
        <v>0.691124887454982</v>
      </c>
      <c r="H56" s="21">
        <v>0.8642520550473207</v>
      </c>
      <c r="I56" s="10">
        <v>4</v>
      </c>
    </row>
    <row r="57" spans="1:9" ht="15">
      <c r="A57" s="18" t="s">
        <v>30</v>
      </c>
      <c r="B57" s="15">
        <v>0.2777777777777778</v>
      </c>
      <c r="C57" s="15">
        <v>0.07653061224489796</v>
      </c>
      <c r="D57" s="15">
        <v>0.125</v>
      </c>
      <c r="E57" s="15">
        <v>0.13183593750000003</v>
      </c>
      <c r="F57" s="15">
        <v>0.06412448700410396</v>
      </c>
      <c r="G57" s="15">
        <v>0.6752688145267798</v>
      </c>
      <c r="H57" s="12">
        <v>0.8444240270571239</v>
      </c>
      <c r="I57" s="10">
        <v>5</v>
      </c>
    </row>
    <row r="58" spans="1:9" ht="12.75">
      <c r="A58" s="18" t="s">
        <v>27</v>
      </c>
      <c r="B58" s="15">
        <v>0.1527777777777778</v>
      </c>
      <c r="C58" s="15">
        <v>0.13073979591836735</v>
      </c>
      <c r="D58" s="15">
        <v>0.15625</v>
      </c>
      <c r="E58" s="15">
        <v>0.1327843974820144</v>
      </c>
      <c r="F58" s="15">
        <v>0.10227855677154582</v>
      </c>
      <c r="G58" s="15">
        <v>0.6748305279497054</v>
      </c>
      <c r="H58" s="12">
        <v>0.8438759494494269</v>
      </c>
      <c r="I58" s="10">
        <v>6</v>
      </c>
    </row>
    <row r="59" spans="1:9" ht="15">
      <c r="A59" s="18" t="s">
        <v>21</v>
      </c>
      <c r="B59" s="21">
        <v>0.2569444444444444</v>
      </c>
      <c r="C59" s="21">
        <v>0.06058673469387755</v>
      </c>
      <c r="D59" s="21">
        <v>0.15625</v>
      </c>
      <c r="E59" s="21">
        <v>0.13509263494967977</v>
      </c>
      <c r="F59" s="21">
        <v>0.06540697674418604</v>
      </c>
      <c r="G59" s="21">
        <v>0.6742807908321877</v>
      </c>
      <c r="H59" s="21">
        <v>0.8431885028790972</v>
      </c>
      <c r="I59" s="10">
        <v>7</v>
      </c>
    </row>
    <row r="60" spans="1:9" ht="15">
      <c r="A60" s="18" t="s">
        <v>24</v>
      </c>
      <c r="B60" s="21">
        <v>0.08333333333333333</v>
      </c>
      <c r="C60" s="21">
        <v>0.09885204081632654</v>
      </c>
      <c r="D60" s="21">
        <v>0.125</v>
      </c>
      <c r="E60" s="21">
        <v>0.21875</v>
      </c>
      <c r="F60" s="21">
        <v>0.07005600205198358</v>
      </c>
      <c r="G60" s="21">
        <v>0.5959913762016434</v>
      </c>
      <c r="H60" s="21">
        <v>0.7452875464657644</v>
      </c>
      <c r="I60" s="10">
        <v>8</v>
      </c>
    </row>
    <row r="61" spans="1:9" ht="15">
      <c r="A61" t="s">
        <v>33</v>
      </c>
      <c r="B61" s="15">
        <v>0.20833333333333334</v>
      </c>
      <c r="C61" s="15">
        <v>0.10841836734693877</v>
      </c>
      <c r="D61" s="15">
        <v>0.09375</v>
      </c>
      <c r="E61" s="15">
        <v>0.1013426561427591</v>
      </c>
      <c r="F61" s="15">
        <v>0.07801812585499317</v>
      </c>
      <c r="G61" s="15">
        <v>0.5898624826780243</v>
      </c>
      <c r="H61" s="12">
        <v>0.7376233617155097</v>
      </c>
      <c r="I61" s="10">
        <v>9</v>
      </c>
    </row>
    <row r="62" spans="1:9" ht="15">
      <c r="A62" s="18" t="s">
        <v>22</v>
      </c>
      <c r="B62" s="15">
        <v>0.2638888888888889</v>
      </c>
      <c r="C62" s="15">
        <v>0.012755102040816327</v>
      </c>
      <c r="D62" s="15">
        <v>0.03125</v>
      </c>
      <c r="E62" s="15">
        <v>0.13148374888691006</v>
      </c>
      <c r="F62" s="15">
        <v>0.05540355677154583</v>
      </c>
      <c r="G62" s="15">
        <v>0.4947812965881611</v>
      </c>
      <c r="H62" s="12">
        <v>0.618724285779898</v>
      </c>
      <c r="I62" s="10">
        <v>10</v>
      </c>
    </row>
    <row r="63" spans="1:9" ht="15">
      <c r="A63" t="s">
        <v>23</v>
      </c>
      <c r="B63" s="15">
        <v>0.2569444444444444</v>
      </c>
      <c r="C63" s="15">
        <v>0.07971938775510204</v>
      </c>
      <c r="D63" s="15">
        <v>0.0625</v>
      </c>
      <c r="E63" s="15">
        <v>0</v>
      </c>
      <c r="F63" s="15">
        <v>0.06566347469220245</v>
      </c>
      <c r="G63" s="15">
        <v>0.4648273068917489</v>
      </c>
      <c r="H63" s="15">
        <v>0.5812668050526151</v>
      </c>
      <c r="I63" s="10">
        <v>11</v>
      </c>
    </row>
    <row r="64" spans="1:9" ht="15">
      <c r="A64" s="18" t="s">
        <v>31</v>
      </c>
      <c r="B64" s="21">
        <v>0.1597222222222222</v>
      </c>
      <c r="C64" s="21">
        <v>0.06058673469387755</v>
      </c>
      <c r="D64" s="21">
        <v>0.09375</v>
      </c>
      <c r="E64" s="21">
        <v>0</v>
      </c>
      <c r="F64" s="21">
        <v>0.1382951436388509</v>
      </c>
      <c r="G64" s="21">
        <v>0.4523541005549506</v>
      </c>
      <c r="H64" s="21">
        <v>0.5656690536110432</v>
      </c>
      <c r="I64" s="10">
        <v>12</v>
      </c>
    </row>
    <row r="65" spans="1:9" ht="15">
      <c r="A65" t="s">
        <v>25</v>
      </c>
      <c r="B65" s="15">
        <v>0.1875</v>
      </c>
      <c r="C65" s="15">
        <v>0.028698979591836735</v>
      </c>
      <c r="D65" s="15">
        <v>0.0625</v>
      </c>
      <c r="E65" s="15">
        <v>0</v>
      </c>
      <c r="F65" s="15">
        <v>0.15625</v>
      </c>
      <c r="G65" s="15">
        <v>0.43494897959183676</v>
      </c>
      <c r="H65" s="12">
        <v>0.5439039401941166</v>
      </c>
      <c r="I65" s="10">
        <v>13</v>
      </c>
    </row>
    <row r="66" spans="1:9" ht="12.75">
      <c r="A66" s="18" t="s">
        <v>20</v>
      </c>
      <c r="B66" s="21">
        <v>0.1388888888888889</v>
      </c>
      <c r="C66" s="21">
        <v>0.11798469387755102</v>
      </c>
      <c r="D66" s="21">
        <v>0</v>
      </c>
      <c r="E66" s="21">
        <v>0</v>
      </c>
      <c r="F66" s="21">
        <v>0.12600461696306428</v>
      </c>
      <c r="G66" s="21">
        <v>0.3828781997295042</v>
      </c>
      <c r="H66" s="21">
        <v>0.47878940109879436</v>
      </c>
      <c r="I66" s="10">
        <v>14</v>
      </c>
    </row>
    <row r="67" spans="1:9" ht="15">
      <c r="A67" s="18"/>
      <c r="B67" s="21"/>
      <c r="C67" s="21"/>
      <c r="D67" s="21"/>
      <c r="E67" s="21"/>
      <c r="F67" s="21"/>
      <c r="G67" s="21"/>
      <c r="H67" s="21"/>
      <c r="I67" s="21"/>
    </row>
    <row r="68" spans="1:9" ht="15">
      <c r="A68" s="23"/>
      <c r="B68" s="23"/>
      <c r="C68" s="22"/>
      <c r="D68" s="21"/>
      <c r="E68" s="21"/>
      <c r="F68" s="21"/>
      <c r="G68" s="21"/>
      <c r="H68" s="21"/>
      <c r="I68" s="21"/>
    </row>
    <row r="69" spans="1:9" ht="15">
      <c r="A69" s="24"/>
      <c r="B69" s="22"/>
      <c r="C69" s="22"/>
      <c r="D69" s="21"/>
      <c r="E69" s="21"/>
      <c r="F69" s="21"/>
      <c r="G69" s="21"/>
      <c r="H69" s="21"/>
      <c r="I69" s="21"/>
    </row>
    <row r="70" spans="1:9" ht="15">
      <c r="A70" s="24"/>
      <c r="B70" s="22"/>
      <c r="C70" s="22"/>
      <c r="D70" s="18"/>
      <c r="E70" s="18"/>
      <c r="F70" s="18"/>
      <c r="G70" s="18"/>
      <c r="H70" s="18"/>
      <c r="I70" s="18"/>
    </row>
    <row r="71" spans="1:9" ht="15">
      <c r="A71" s="24"/>
      <c r="B71" s="22"/>
      <c r="C71" s="22"/>
      <c r="D71" s="18"/>
      <c r="E71" s="18"/>
      <c r="F71" s="18"/>
      <c r="G71" s="18"/>
      <c r="H71" s="18"/>
      <c r="I71" s="18"/>
    </row>
    <row r="72" spans="1:9" ht="15">
      <c r="A72" s="24"/>
      <c r="B72" s="22"/>
      <c r="C72" s="22"/>
      <c r="D72" s="18"/>
      <c r="E72" s="18"/>
      <c r="F72" s="18"/>
      <c r="G72" s="18"/>
      <c r="H72" s="18"/>
      <c r="I72" s="18"/>
    </row>
    <row r="73" spans="1:9" ht="15">
      <c r="A73" s="24"/>
      <c r="B73" s="22"/>
      <c r="C73" s="22"/>
      <c r="D73" s="18"/>
      <c r="E73" s="18"/>
      <c r="F73" s="18"/>
      <c r="G73" s="18"/>
      <c r="H73" s="18"/>
      <c r="I73" s="18"/>
    </row>
    <row r="74" spans="1:9" ht="15">
      <c r="A74" s="24"/>
      <c r="B74" s="22"/>
      <c r="C74" s="22"/>
      <c r="D74" s="18"/>
      <c r="E74" s="18"/>
      <c r="F74" s="18"/>
      <c r="G74" s="18"/>
      <c r="H74" s="18"/>
      <c r="I74" s="18"/>
    </row>
    <row r="75" spans="1:9" ht="15">
      <c r="A75" s="24"/>
      <c r="B75" s="22"/>
      <c r="C75" s="22"/>
      <c r="D75" s="18"/>
      <c r="E75" s="18"/>
      <c r="F75" s="18"/>
      <c r="G75" s="18"/>
      <c r="H75" s="18"/>
      <c r="I75" s="18"/>
    </row>
    <row r="76" spans="1:9" ht="15">
      <c r="A76" s="24"/>
      <c r="B76" s="22"/>
      <c r="C76" s="22"/>
      <c r="D76" s="18"/>
      <c r="E76" s="18"/>
      <c r="F76" s="18"/>
      <c r="G76" s="18"/>
      <c r="H76" s="18"/>
      <c r="I76" s="18"/>
    </row>
  </sheetData>
  <sheetProtection/>
  <mergeCells count="4">
    <mergeCell ref="B3:C3"/>
    <mergeCell ref="D2:E2"/>
    <mergeCell ref="E49:F49"/>
    <mergeCell ref="C50:D50"/>
  </mergeCells>
  <printOptions/>
  <pageMargins left="0.68" right="0.5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&amp;C&amp;"Arial,Halvfet"&amp;16Selskapsskyting med Martin3's venner den 28. mai 2016.</oddHeader>
    <oddFooter>&amp;L&amp;8Side &amp;P av &amp;N&amp;C&amp;8&amp;Z&amp;F&amp;R&amp;8Skrevet ut den &amp;D kl. &amp;T</oddFooter>
  </headerFooter>
  <rowBreaks count="2" manualBreakCount="2">
    <brk id="25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Martins Data, Guns &amp; Ammo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ToreMF</dc:creator>
  <cp:keywords/>
  <dc:description/>
  <cp:lastModifiedBy>Martin T Feness</cp:lastModifiedBy>
  <cp:lastPrinted>2016-03-04T15:09:39Z</cp:lastPrinted>
  <dcterms:created xsi:type="dcterms:W3CDTF">2007-11-15T18:00:04Z</dcterms:created>
  <dcterms:modified xsi:type="dcterms:W3CDTF">2016-05-29T03:11:32Z</dcterms:modified>
  <cp:category/>
  <cp:version/>
  <cp:contentType/>
  <cp:contentStatus/>
</cp:coreProperties>
</file>